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heckCompatibility="1" defaultThemeVersion="124226"/>
  <bookViews>
    <workbookView xWindow="0" yWindow="0" windowWidth="23256" windowHeight="12432"/>
  </bookViews>
  <sheets>
    <sheet name="Доходы" sheetId="1" r:id="rId1"/>
    <sheet name="Расходы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O23" i="1"/>
  <c r="O22" s="1"/>
  <c r="N23"/>
  <c r="N22" s="1"/>
  <c r="M23"/>
  <c r="M22" s="1"/>
  <c r="L23"/>
  <c r="L22" s="1"/>
  <c r="K23"/>
  <c r="K22" s="1"/>
  <c r="J23"/>
  <c r="J22" s="1"/>
  <c r="I23"/>
  <c r="I22" s="1"/>
  <c r="H23"/>
  <c r="H22" s="1"/>
  <c r="G23"/>
  <c r="G22" s="1"/>
  <c r="F23"/>
  <c r="F22" s="1"/>
  <c r="E23"/>
  <c r="E22" s="1"/>
  <c r="D23"/>
  <c r="D22" s="1"/>
  <c r="C23"/>
  <c r="C22" s="1"/>
  <c r="P21"/>
  <c r="P20"/>
  <c r="P19"/>
  <c r="P18"/>
  <c r="P17"/>
  <c r="A17"/>
  <c r="A18" s="1"/>
  <c r="A19" s="1"/>
  <c r="P16"/>
  <c r="P15"/>
  <c r="P14"/>
  <c r="P13"/>
  <c r="A13"/>
  <c r="P12"/>
  <c r="P11"/>
  <c r="P10"/>
  <c r="P9"/>
  <c r="P8"/>
  <c r="P7"/>
  <c r="A7"/>
  <c r="P6"/>
  <c r="P22" l="1"/>
  <c r="P23"/>
  <c r="T10" i="2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9"/>
  <c r="J62"/>
  <c r="M62"/>
  <c r="N62"/>
  <c r="Q62"/>
  <c r="E62"/>
  <c r="F62"/>
  <c r="G62"/>
  <c r="H62"/>
  <c r="I62"/>
  <c r="D62"/>
  <c r="H61"/>
  <c r="H49"/>
  <c r="L41"/>
  <c r="P32"/>
  <c r="P33"/>
  <c r="L27"/>
  <c r="P27"/>
  <c r="H11"/>
  <c r="L11"/>
  <c r="P10" l="1"/>
  <c r="P11"/>
  <c r="P12"/>
  <c r="P13"/>
  <c r="P14"/>
  <c r="P15"/>
  <c r="P16"/>
  <c r="P17"/>
  <c r="P19"/>
  <c r="P21"/>
  <c r="P22"/>
  <c r="P23"/>
  <c r="P25"/>
  <c r="P26"/>
  <c r="P28"/>
  <c r="P29"/>
  <c r="P31"/>
  <c r="P34"/>
  <c r="P36"/>
  <c r="P38"/>
  <c r="P39"/>
  <c r="P40"/>
  <c r="P41"/>
  <c r="P42"/>
  <c r="P44"/>
  <c r="P45"/>
  <c r="P47"/>
  <c r="P49"/>
  <c r="P50"/>
  <c r="P51"/>
  <c r="P52"/>
  <c r="P53"/>
  <c r="P55"/>
  <c r="P56"/>
  <c r="P58"/>
  <c r="P60"/>
  <c r="P61"/>
  <c r="L10"/>
  <c r="L12"/>
  <c r="L13"/>
  <c r="L14"/>
  <c r="L15"/>
  <c r="L16"/>
  <c r="L17"/>
  <c r="L19"/>
  <c r="L21"/>
  <c r="L22"/>
  <c r="L23"/>
  <c r="L25"/>
  <c r="L26"/>
  <c r="L28"/>
  <c r="L29"/>
  <c r="L31"/>
  <c r="L32"/>
  <c r="L33"/>
  <c r="L34"/>
  <c r="L36"/>
  <c r="L38"/>
  <c r="L39"/>
  <c r="L40"/>
  <c r="L42"/>
  <c r="L44"/>
  <c r="L45"/>
  <c r="L47"/>
  <c r="L49"/>
  <c r="L50"/>
  <c r="L51"/>
  <c r="L52"/>
  <c r="L53"/>
  <c r="L55"/>
  <c r="L56"/>
  <c r="L58"/>
  <c r="L60"/>
  <c r="L61"/>
  <c r="H12"/>
  <c r="H13"/>
  <c r="H14"/>
  <c r="H15"/>
  <c r="H16"/>
  <c r="H17"/>
  <c r="H19"/>
  <c r="H21"/>
  <c r="H22"/>
  <c r="H23"/>
  <c r="H25"/>
  <c r="H26"/>
  <c r="H27"/>
  <c r="H28"/>
  <c r="H29"/>
  <c r="H31"/>
  <c r="H32"/>
  <c r="H33"/>
  <c r="H34"/>
  <c r="H36"/>
  <c r="H38"/>
  <c r="H39"/>
  <c r="H40"/>
  <c r="H41"/>
  <c r="H42"/>
  <c r="H44"/>
  <c r="H45"/>
  <c r="H47"/>
  <c r="H50"/>
  <c r="H51"/>
  <c r="H52"/>
  <c r="H53"/>
  <c r="H55"/>
  <c r="H56"/>
  <c r="H58"/>
  <c r="H60"/>
  <c r="H10"/>
  <c r="E9"/>
  <c r="D24"/>
  <c r="D54"/>
  <c r="H9" l="1"/>
  <c r="D18"/>
  <c r="D37" l="1"/>
  <c r="D20"/>
  <c r="E20"/>
  <c r="F20"/>
  <c r="G20"/>
  <c r="I20"/>
  <c r="J20"/>
  <c r="K20"/>
  <c r="M20"/>
  <c r="N20"/>
  <c r="O20"/>
  <c r="Q20"/>
  <c r="R20"/>
  <c r="S20"/>
  <c r="E57"/>
  <c r="F57"/>
  <c r="G57"/>
  <c r="I57"/>
  <c r="J57"/>
  <c r="K57"/>
  <c r="M57"/>
  <c r="P57" s="1"/>
  <c r="N57"/>
  <c r="O57"/>
  <c r="Q57"/>
  <c r="R57"/>
  <c r="S57"/>
  <c r="D57"/>
  <c r="Q30"/>
  <c r="N43"/>
  <c r="M9"/>
  <c r="P20" l="1"/>
  <c r="H57"/>
  <c r="H20"/>
  <c r="L57"/>
  <c r="L20"/>
  <c r="K35"/>
  <c r="J54"/>
  <c r="J43"/>
  <c r="I59"/>
  <c r="J30"/>
  <c r="K30"/>
  <c r="M30"/>
  <c r="N30"/>
  <c r="O30"/>
  <c r="R30"/>
  <c r="S30"/>
  <c r="E30"/>
  <c r="F30"/>
  <c r="G30"/>
  <c r="I30"/>
  <c r="D30"/>
  <c r="Q35"/>
  <c r="R35"/>
  <c r="S35"/>
  <c r="M35"/>
  <c r="N35"/>
  <c r="O35"/>
  <c r="E35"/>
  <c r="H35" s="1"/>
  <c r="F35"/>
  <c r="G35"/>
  <c r="I35"/>
  <c r="D35"/>
  <c r="M43"/>
  <c r="O43"/>
  <c r="Q43"/>
  <c r="R43"/>
  <c r="S43"/>
  <c r="O48"/>
  <c r="D9"/>
  <c r="E24"/>
  <c r="R59"/>
  <c r="S59"/>
  <c r="R54"/>
  <c r="S54"/>
  <c r="R48"/>
  <c r="S48"/>
  <c r="R46"/>
  <c r="S46"/>
  <c r="R37"/>
  <c r="T37" s="1"/>
  <c r="S37"/>
  <c r="S62" s="1"/>
  <c r="R24"/>
  <c r="R62" s="1"/>
  <c r="T62" s="1"/>
  <c r="S24"/>
  <c r="R18"/>
  <c r="S18"/>
  <c r="R9"/>
  <c r="S9"/>
  <c r="Q18"/>
  <c r="Q24"/>
  <c r="Q37"/>
  <c r="Q46"/>
  <c r="Q48"/>
  <c r="Q54"/>
  <c r="Q59"/>
  <c r="Q9"/>
  <c r="O9"/>
  <c r="O24"/>
  <c r="O62" s="1"/>
  <c r="O18"/>
  <c r="N9"/>
  <c r="N59"/>
  <c r="O59"/>
  <c r="N54"/>
  <c r="O54"/>
  <c r="N48"/>
  <c r="N46"/>
  <c r="O46"/>
  <c r="N37"/>
  <c r="O37"/>
  <c r="N24"/>
  <c r="N18"/>
  <c r="M59"/>
  <c r="M54"/>
  <c r="M48"/>
  <c r="M46"/>
  <c r="M37"/>
  <c r="M24"/>
  <c r="M18"/>
  <c r="K9"/>
  <c r="K18"/>
  <c r="K24"/>
  <c r="K37"/>
  <c r="K62" s="1"/>
  <c r="K43"/>
  <c r="K46"/>
  <c r="K48"/>
  <c r="K54"/>
  <c r="K59"/>
  <c r="J59"/>
  <c r="I54"/>
  <c r="I48"/>
  <c r="J48"/>
  <c r="I46"/>
  <c r="L46" s="1"/>
  <c r="J46"/>
  <c r="I43"/>
  <c r="I37"/>
  <c r="J37"/>
  <c r="J35"/>
  <c r="I24"/>
  <c r="J24"/>
  <c r="I18"/>
  <c r="L18" s="1"/>
  <c r="J18"/>
  <c r="I9"/>
  <c r="J9"/>
  <c r="E46"/>
  <c r="H46" s="1"/>
  <c r="F46"/>
  <c r="G46"/>
  <c r="F9"/>
  <c r="G9"/>
  <c r="E18"/>
  <c r="F18"/>
  <c r="G18"/>
  <c r="F24"/>
  <c r="G24"/>
  <c r="E37"/>
  <c r="F37"/>
  <c r="G37"/>
  <c r="E43"/>
  <c r="F43"/>
  <c r="G43"/>
  <c r="E59"/>
  <c r="F59"/>
  <c r="G59"/>
  <c r="E54"/>
  <c r="F54"/>
  <c r="G54"/>
  <c r="E48"/>
  <c r="F48"/>
  <c r="G48"/>
  <c r="D59"/>
  <c r="D48"/>
  <c r="D46"/>
  <c r="D43"/>
  <c r="P59" l="1"/>
  <c r="H59"/>
  <c r="L54"/>
  <c r="P46"/>
  <c r="P43"/>
  <c r="H43"/>
  <c r="P37"/>
  <c r="P30"/>
  <c r="L30"/>
  <c r="P24"/>
  <c r="P62" s="1"/>
  <c r="H18"/>
  <c r="P9"/>
  <c r="H24"/>
  <c r="L37"/>
  <c r="L62" s="1"/>
  <c r="L35"/>
  <c r="H54"/>
  <c r="H48"/>
  <c r="H37"/>
  <c r="L9"/>
  <c r="L24"/>
  <c r="L43"/>
  <c r="L48"/>
  <c r="P18"/>
  <c r="P48"/>
  <c r="P54"/>
  <c r="P35"/>
  <c r="H30"/>
  <c r="L59"/>
</calcChain>
</file>

<file path=xl/sharedStrings.xml><?xml version="1.0" encoding="utf-8"?>
<sst xmlns="http://schemas.openxmlformats.org/spreadsheetml/2006/main" count="165" uniqueCount="154">
  <si>
    <t>Наименование дохода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</si>
  <si>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</si>
  <si>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</si>
  <si>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</si>
  <si>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</si>
  <si>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</si>
  <si>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</si>
  <si>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</si>
  <si>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</si>
  <si>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</si>
  <si>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</si>
  <si>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</si>
  <si>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</si>
  <si>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 год</t>
  </si>
  <si>
    <t>Безвозмездные перечисления</t>
  </si>
  <si>
    <t>Всего доходов</t>
  </si>
  <si>
    <t xml:space="preserve">       в том числе собственных</t>
  </si>
  <si>
    <t>Налог на прибыль</t>
  </si>
  <si>
    <t>Налог на доходы физических лиц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</si>
  <si>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</si>
  <si>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</si>
  <si>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</si>
  <si>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Доходы от использования имущества</t>
  </si>
  <si>
    <t>Плата за негативное воздействие на окружающую среду</t>
  </si>
  <si>
    <t>Доходы от оказанных платных услуг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</si>
  <si>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</si>
  <si>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</si>
  <si>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</si>
  <si>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Межбюджетные трансферты</t>
  </si>
  <si>
    <t>Охрана окружающей среды</t>
  </si>
  <si>
    <t>Культура</t>
  </si>
  <si>
    <t>Социальная политика</t>
  </si>
  <si>
    <t>Физическая культура и спорт</t>
  </si>
  <si>
    <t>Содежание</t>
  </si>
  <si>
    <t>Исполнено 1 квартал</t>
  </si>
  <si>
    <t>0100</t>
  </si>
  <si>
    <t>"Общегосударственные вопросы"</t>
  </si>
  <si>
    <t>0102</t>
  </si>
  <si>
    <t>Емельяновский районный Совет депутатов</t>
  </si>
  <si>
    <t>0103</t>
  </si>
  <si>
    <t>0104</t>
  </si>
  <si>
    <t xml:space="preserve">Администрация района </t>
  </si>
  <si>
    <t>0106</t>
  </si>
  <si>
    <t>МКУ "Финансовое управление"</t>
  </si>
  <si>
    <t>0111</t>
  </si>
  <si>
    <t>Резервный фонд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</si>
  <si>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</si>
  <si>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</si>
  <si>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</si>
  <si>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</si>
  <si>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</si>
  <si>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</si>
  <si>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</si>
  <si>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</si>
  <si>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0309</t>
  </si>
  <si>
    <t>МКУ "ЕДДС Емельяновского района"</t>
  </si>
  <si>
    <t>0400</t>
  </si>
  <si>
    <t xml:space="preserve">"Национальная экономика" 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</si>
  <si>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</si>
  <si>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</si>
  <si>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</si>
  <si>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</si>
  <si>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</si>
  <si>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(дорожный фонд)</t>
  </si>
  <si>
    <t>0412</t>
  </si>
  <si>
    <t>Другие вопросы в области национальной экономики</t>
  </si>
  <si>
    <t>0500</t>
  </si>
  <si>
    <t>"Жилощно - коммунальное хозяйство"</t>
  </si>
  <si>
    <t>0501</t>
  </si>
  <si>
    <t>Жилищное хозяйство</t>
  </si>
  <si>
    <t>0502</t>
  </si>
  <si>
    <t>Коммунальное хозяйство</t>
  </si>
  <si>
    <t>0505</t>
  </si>
  <si>
    <t>Другие вопросы в области жилищно - коммунального хозяйства</t>
  </si>
  <si>
    <t>0600</t>
  </si>
  <si>
    <t>0605</t>
  </si>
  <si>
    <t>Другие вопросы в области охраны окружающей среды</t>
  </si>
  <si>
    <t>0700</t>
  </si>
  <si>
    <t>"Образование"</t>
  </si>
  <si>
    <t>0701</t>
  </si>
  <si>
    <t>Дошкольное образование</t>
  </si>
  <si>
    <t>0702</t>
  </si>
  <si>
    <t>Общее образование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</si>
  <si>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</si>
  <si>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</si>
  <si>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</si>
  <si>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</si>
  <si>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</si>
  <si>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</si>
  <si>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</si>
  <si>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0804</t>
  </si>
  <si>
    <t>Другие вопросы в области культуры и кинематографии</t>
  </si>
  <si>
    <t>0900</t>
  </si>
  <si>
    <t>Здравоохранение</t>
  </si>
  <si>
    <t>0909</t>
  </si>
  <si>
    <t>Другие вопросы в области здравоохранения</t>
  </si>
  <si>
    <t>1000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</si>
  <si>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</si>
  <si>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</si>
  <si>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</si>
  <si>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</si>
  <si>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</si>
  <si>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</si>
  <si>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</si>
  <si>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</si>
  <si>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</si>
  <si>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</si>
  <si>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</si>
  <si>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1101</t>
  </si>
  <si>
    <t>Физическая культура</t>
  </si>
  <si>
    <t>1102</t>
  </si>
  <si>
    <t>Массовый спорт</t>
  </si>
  <si>
    <t>1400</t>
  </si>
  <si>
    <t>1401</t>
  </si>
  <si>
    <t xml:space="preserve">Дотации на выравнивание бюджетной обеспеченности </t>
  </si>
  <si>
    <t>1403</t>
  </si>
  <si>
    <t>Прочие межбюджетные трансферты</t>
  </si>
  <si>
    <t>Итого</t>
  </si>
  <si>
    <t xml:space="preserve">Январь </t>
  </si>
  <si>
    <t>Исполнено</t>
  </si>
  <si>
    <t>Исполнено 1 полугодие</t>
  </si>
  <si>
    <t>Исполнено 9 месяцев</t>
  </si>
  <si>
    <t>0105</t>
  </si>
  <si>
    <t>Судебная система</t>
  </si>
  <si>
    <t>0406</t>
  </si>
  <si>
    <t>Водное хозяйство</t>
  </si>
  <si>
    <t>Раздел/ под
раздел</t>
  </si>
  <si>
    <t>0107</t>
  </si>
  <si>
    <t>Проведение выборов</t>
  </si>
  <si>
    <t>0310</t>
  </si>
  <si>
    <t>Обеспечение пожарной безопасности</t>
  </si>
  <si>
    <t>0503</t>
  </si>
  <si>
    <t>Благоустройство</t>
  </si>
  <si>
    <t>1300</t>
  </si>
  <si>
    <t>1301</t>
  </si>
  <si>
    <t>Обслуживание внутреннего государственного и муниципального долга</t>
  </si>
  <si>
    <t>Обслуживание государственного и муниципального долга</t>
  </si>
  <si>
    <t>0314</t>
  </si>
  <si>
    <t>Другие вопросы в области национальной безопасности и правоохранительной деятельности</t>
  </si>
  <si>
    <t>0703</t>
  </si>
  <si>
    <t>Дополнительное образование детей</t>
  </si>
  <si>
    <t>тыс.руб.</t>
  </si>
  <si>
    <t>Налог на товары, работы, услуги</t>
  </si>
  <si>
    <t>Налог, взимаемый в связи с применением упрощенной системы налогообложения</t>
  </si>
  <si>
    <t>тыс.руб</t>
  </si>
  <si>
    <t>Исполнение по расходам районного бюджета 2021 год</t>
  </si>
  <si>
    <t>План 2021 год</t>
  </si>
  <si>
    <t>Исполнено за 2021 год</t>
  </si>
  <si>
    <t>Глава муниципального образования</t>
  </si>
  <si>
    <t>Исполнение районного бюджета по доходам  за 2022 год</t>
  </si>
  <si>
    <t>Исполнено за 2022 год</t>
  </si>
  <si>
    <t>Налог, взимаемый в связи с применением патентной системы налогообложения</t>
  </si>
  <si>
    <t>Задолженность и перерасчеты по отмененным налогам, сборам и иным обязательным платежам</t>
  </si>
  <si>
    <t>План 2022</t>
  </si>
</sst>
</file>

<file path=xl/styles.xml><?xml version="1.0" encoding="utf-8"?>
<styleSheet xmlns="http://schemas.openxmlformats.org/spreadsheetml/2006/main">
  <numFmts count="3">
    <numFmt numFmtId="164" formatCode="#,##0.0"/>
    <numFmt numFmtId="166" formatCode="###\ ###\ ###\ ###\ ##0.00"/>
    <numFmt numFmtId="167" formatCode="0.000"/>
  </numFmts>
  <fonts count="19">
    <font>
      <sz val="11"/>
      <color theme="1"/>
      <name val="Calibri"/>
      <family val="2"/>
      <charset val="204"/>
      <scheme val="minor"/>
    </font>
    <font>
      <sz val="14"/>
      <color theme="3" tint="-0.499984740745262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.5"/>
      <name val="MS Sans Serif"/>
      <family val="2"/>
      <charset val="204"/>
    </font>
    <font>
      <b/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Arial"/>
      <family val="2"/>
      <charset val="204"/>
    </font>
    <font>
      <sz val="8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Arial Cyr"/>
      <charset val="204"/>
    </font>
    <font>
      <sz val="10"/>
      <name val="Arial"/>
    </font>
    <font>
      <sz val="8"/>
      <name val="Arial Cy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83">
    <xf numFmtId="0" fontId="0" fillId="0" borderId="0" xfId="0"/>
    <xf numFmtId="0" fontId="2" fillId="0" borderId="0" xfId="0" applyFont="1"/>
    <xf numFmtId="0" fontId="3" fillId="2" borderId="4" xfId="0" applyFont="1" applyFill="1" applyBorder="1" applyAlignment="1" applyProtection="1">
      <alignment horizontal="center" vertical="top"/>
    </xf>
    <xf numFmtId="0" fontId="4" fillId="0" borderId="5" xfId="0" applyFont="1" applyBorder="1" applyAlignment="1" applyProtection="1">
      <alignment vertical="top" wrapText="1"/>
    </xf>
    <xf numFmtId="0" fontId="3" fillId="2" borderId="10" xfId="0" applyFont="1" applyFill="1" applyBorder="1" applyAlignment="1" applyProtection="1">
      <alignment horizontal="center" vertical="top"/>
    </xf>
    <xf numFmtId="0" fontId="4" fillId="0" borderId="11" xfId="0" applyFont="1" applyBorder="1" applyAlignment="1" applyProtection="1">
      <alignment vertical="top" wrapText="1"/>
    </xf>
    <xf numFmtId="0" fontId="4" fillId="0" borderId="5" xfId="0" applyFont="1" applyBorder="1" applyAlignment="1" applyProtection="1">
      <alignment horizontal="left" vertical="top" wrapText="1"/>
    </xf>
    <xf numFmtId="0" fontId="4" fillId="0" borderId="15" xfId="0" applyFont="1" applyBorder="1" applyAlignment="1" applyProtection="1">
      <alignment vertical="top" wrapText="1"/>
    </xf>
    <xf numFmtId="0" fontId="4" fillId="0" borderId="16" xfId="0" applyFont="1" applyBorder="1" applyAlignment="1" applyProtection="1">
      <alignment horizontal="left" vertical="top" wrapText="1"/>
    </xf>
    <xf numFmtId="0" fontId="4" fillId="0" borderId="11" xfId="0" applyFont="1" applyBorder="1" applyAlignment="1" applyProtection="1">
      <alignment horizontal="left"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8" fillId="0" borderId="0" xfId="0" applyFont="1" applyAlignment="1"/>
    <xf numFmtId="49" fontId="3" fillId="0" borderId="13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wrapText="1"/>
    </xf>
    <xf numFmtId="4" fontId="10" fillId="0" borderId="13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left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vertical="center"/>
    </xf>
    <xf numFmtId="4" fontId="3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164" fontId="4" fillId="0" borderId="13" xfId="0" applyNumberFormat="1" applyFont="1" applyBorder="1" applyAlignment="1" applyProtection="1">
      <alignment horizontal="center" vertical="center"/>
      <protection locked="0"/>
    </xf>
    <xf numFmtId="164" fontId="3" fillId="3" borderId="2" xfId="0" applyNumberFormat="1" applyFont="1" applyFill="1" applyBorder="1" applyAlignment="1" applyProtection="1">
      <alignment horizontal="center" vertical="center"/>
    </xf>
    <xf numFmtId="164" fontId="3" fillId="5" borderId="22" xfId="0" applyNumberFormat="1" applyFont="1" applyFill="1" applyBorder="1" applyAlignment="1" applyProtection="1">
      <alignment horizontal="center" vertical="center"/>
    </xf>
    <xf numFmtId="4" fontId="0" fillId="0" borderId="0" xfId="0" applyNumberFormat="1"/>
    <xf numFmtId="4" fontId="13" fillId="0" borderId="13" xfId="0" applyNumberFormat="1" applyFont="1" applyBorder="1" applyAlignment="1">
      <alignment horizontal="center" vertical="center" wrapText="1"/>
    </xf>
    <xf numFmtId="164" fontId="3" fillId="4" borderId="13" xfId="0" applyNumberFormat="1" applyFont="1" applyFill="1" applyBorder="1" applyAlignment="1" applyProtection="1">
      <alignment horizontal="center" vertical="center"/>
    </xf>
    <xf numFmtId="4" fontId="15" fillId="0" borderId="13" xfId="0" applyNumberFormat="1" applyFont="1" applyBorder="1" applyAlignment="1">
      <alignment horizontal="center" vertical="center" wrapText="1"/>
    </xf>
    <xf numFmtId="4" fontId="16" fillId="0" borderId="13" xfId="0" applyNumberFormat="1" applyFont="1" applyBorder="1" applyAlignment="1">
      <alignment horizontal="center" vertical="center" wrapText="1"/>
    </xf>
    <xf numFmtId="0" fontId="14" fillId="0" borderId="0" xfId="0" applyFont="1"/>
    <xf numFmtId="4" fontId="18" fillId="0" borderId="26" xfId="1" applyNumberFormat="1" applyFont="1" applyBorder="1" applyAlignment="1" applyProtection="1">
      <alignment horizontal="center" vertical="center" wrapText="1"/>
    </xf>
    <xf numFmtId="4" fontId="18" fillId="0" borderId="26" xfId="1" applyNumberFormat="1" applyFont="1" applyBorder="1" applyAlignment="1" applyProtection="1">
      <alignment horizontal="right" vertical="center" wrapText="1"/>
    </xf>
    <xf numFmtId="166" fontId="11" fillId="0" borderId="27" xfId="0" applyNumberFormat="1" applyFont="1" applyBorder="1"/>
    <xf numFmtId="166" fontId="11" fillId="0" borderId="13" xfId="0" applyNumberFormat="1" applyFont="1" applyBorder="1"/>
    <xf numFmtId="4" fontId="11" fillId="0" borderId="13" xfId="0" applyNumberFormat="1" applyFont="1" applyBorder="1"/>
    <xf numFmtId="164" fontId="11" fillId="0" borderId="13" xfId="0" applyNumberFormat="1" applyFont="1" applyBorder="1"/>
    <xf numFmtId="166" fontId="11" fillId="0" borderId="28" xfId="0" applyNumberFormat="1" applyFont="1" applyBorder="1"/>
    <xf numFmtId="167" fontId="4" fillId="0" borderId="13" xfId="0" applyNumberFormat="1" applyFont="1" applyBorder="1" applyAlignment="1" applyProtection="1">
      <alignment horizontal="center" vertical="center"/>
      <protection locked="0"/>
    </xf>
    <xf numFmtId="4" fontId="3" fillId="3" borderId="9" xfId="0" applyNumberFormat="1" applyFont="1" applyFill="1" applyBorder="1" applyAlignment="1" applyProtection="1">
      <alignment horizontal="center" vertical="center"/>
    </xf>
    <xf numFmtId="4" fontId="3" fillId="3" borderId="17" xfId="0" applyNumberFormat="1" applyFont="1" applyFill="1" applyBorder="1" applyAlignment="1" applyProtection="1">
      <alignment horizontal="center" vertical="center"/>
    </xf>
    <xf numFmtId="4" fontId="11" fillId="0" borderId="0" xfId="0" applyNumberFormat="1" applyFont="1" applyFill="1" applyBorder="1"/>
    <xf numFmtId="4" fontId="3" fillId="3" borderId="29" xfId="0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top" wrapText="1"/>
    </xf>
    <xf numFmtId="0" fontId="4" fillId="0" borderId="21" xfId="0" applyFont="1" applyBorder="1" applyAlignment="1" applyProtection="1">
      <alignment horizont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13" xfId="0" applyFont="1" applyFill="1" applyBorder="1" applyAlignment="1" applyProtection="1">
      <alignment horizontal="center"/>
    </xf>
    <xf numFmtId="0" fontId="0" fillId="0" borderId="13" xfId="0" applyBorder="1" applyAlignment="1"/>
    <xf numFmtId="0" fontId="2" fillId="7" borderId="19" xfId="0" applyFont="1" applyFill="1" applyBorder="1" applyAlignment="1"/>
    <xf numFmtId="0" fontId="2" fillId="7" borderId="7" xfId="0" applyFont="1" applyFill="1" applyBorder="1" applyAlignment="1"/>
    <xf numFmtId="0" fontId="7" fillId="7" borderId="13" xfId="0" applyFont="1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 vertical="top" wrapText="1"/>
    </xf>
    <xf numFmtId="0" fontId="4" fillId="3" borderId="21" xfId="0" applyFont="1" applyFill="1" applyBorder="1" applyAlignment="1" applyProtection="1">
      <alignment horizontal="center"/>
    </xf>
    <xf numFmtId="49" fontId="3" fillId="0" borderId="14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49" fontId="3" fillId="0" borderId="19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49" fontId="3" fillId="0" borderId="20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Font="1" applyBorder="1" applyAlignment="1">
      <alignment wrapText="1"/>
    </xf>
    <xf numFmtId="166" fontId="11" fillId="6" borderId="27" xfId="0" applyNumberFormat="1" applyFont="1" applyFill="1" applyBorder="1"/>
  </cellXfs>
  <cellStyles count="2">
    <cellStyle name="Обычный" xfId="0" builtinId="0"/>
    <cellStyle name="Обычный_Расходы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Q24"/>
  <sheetViews>
    <sheetView tabSelected="1" topLeftCell="A19" workbookViewId="0">
      <selection activeCell="G25" sqref="G25"/>
    </sheetView>
  </sheetViews>
  <sheetFormatPr defaultRowHeight="14.4"/>
  <cols>
    <col min="1" max="1" width="2.6640625" bestFit="1" customWidth="1"/>
    <col min="2" max="2" width="22.44140625" customWidth="1"/>
    <col min="3" max="3" width="12.88671875" customWidth="1"/>
    <col min="4" max="4" width="11.33203125" customWidth="1"/>
    <col min="5" max="5" width="10.33203125" customWidth="1"/>
    <col min="6" max="6" width="11.5546875" customWidth="1"/>
    <col min="7" max="7" width="14.44140625" customWidth="1"/>
    <col min="8" max="8" width="11.88671875" customWidth="1"/>
    <col min="9" max="9" width="12.109375" customWidth="1"/>
    <col min="10" max="10" width="12.5546875" customWidth="1"/>
    <col min="11" max="11" width="11.88671875" customWidth="1"/>
    <col min="12" max="12" width="12.5546875" customWidth="1"/>
    <col min="13" max="13" width="13.109375" customWidth="1"/>
    <col min="14" max="15" width="12.6640625" customWidth="1"/>
    <col min="16" max="16" width="13.554687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ht="21.75" customHeight="1">
      <c r="A2" s="1"/>
      <c r="B2" s="51" t="s">
        <v>149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1"/>
      <c r="O2" s="1" t="s">
        <v>141</v>
      </c>
      <c r="P2" s="1"/>
    </row>
    <row r="3" spans="1:17">
      <c r="A3" s="1"/>
      <c r="B3" s="8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7">
      <c r="A4" s="55"/>
      <c r="B4" s="53" t="s">
        <v>0</v>
      </c>
      <c r="C4" s="57" t="s">
        <v>150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7" ht="15" thickBot="1">
      <c r="A5" s="56"/>
      <c r="B5" s="54"/>
      <c r="C5" s="11" t="s">
        <v>153</v>
      </c>
      <c r="D5" s="12" t="s">
        <v>1</v>
      </c>
      <c r="E5" s="12" t="s">
        <v>2</v>
      </c>
      <c r="F5" s="12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3" t="s">
        <v>12</v>
      </c>
      <c r="P5" s="14" t="s">
        <v>13</v>
      </c>
    </row>
    <row r="6" spans="1:17" ht="15" thickBot="1">
      <c r="A6" s="2">
        <v>1</v>
      </c>
      <c r="B6" s="3" t="s">
        <v>17</v>
      </c>
      <c r="C6" s="82">
        <v>80674.399999999994</v>
      </c>
      <c r="D6" s="39">
        <v>2665.5027799999998</v>
      </c>
      <c r="E6" s="40">
        <v>2958.0670800000007</v>
      </c>
      <c r="F6" s="41">
        <v>11999.497960000001</v>
      </c>
      <c r="G6" s="41">
        <v>12107.984009999995</v>
      </c>
      <c r="H6" s="41">
        <v>6314.3755799999981</v>
      </c>
      <c r="I6" s="41">
        <v>208.86984000000356</v>
      </c>
      <c r="J6" s="40">
        <v>5224.7195800000018</v>
      </c>
      <c r="K6" s="42">
        <v>9951.6435700000002</v>
      </c>
      <c r="L6" s="43">
        <v>6937.7704200000016</v>
      </c>
      <c r="M6" s="41">
        <v>10430.204210000002</v>
      </c>
      <c r="N6" s="41">
        <v>6388.0369899999951</v>
      </c>
      <c r="O6" s="41">
        <v>7297.1830300000011</v>
      </c>
      <c r="P6" s="45">
        <f>D6+E6+F6+G6+H6+I6+J6+K6+L6+M6+N6+O6</f>
        <v>82483.855049999998</v>
      </c>
    </row>
    <row r="7" spans="1:17" ht="24.6" thickBot="1">
      <c r="A7" s="4">
        <f>A6+1</f>
        <v>2</v>
      </c>
      <c r="B7" s="5" t="s">
        <v>18</v>
      </c>
      <c r="C7" s="82">
        <v>448114.1</v>
      </c>
      <c r="D7" s="39">
        <v>24036.396210000003</v>
      </c>
      <c r="E7" s="39">
        <v>29642.486780000003</v>
      </c>
      <c r="F7" s="39">
        <v>29437.821770000002</v>
      </c>
      <c r="G7" s="39">
        <v>20377.578179999986</v>
      </c>
      <c r="H7" s="39">
        <v>30667.512560000003</v>
      </c>
      <c r="I7" s="39">
        <v>39044.459139999984</v>
      </c>
      <c r="J7" s="39">
        <v>56385.674960000011</v>
      </c>
      <c r="K7" s="39">
        <v>38479.389960000008</v>
      </c>
      <c r="L7" s="39">
        <v>38827.271430000037</v>
      </c>
      <c r="M7" s="39">
        <v>42240.213870000007</v>
      </c>
      <c r="N7" s="43">
        <v>40206.108110000016</v>
      </c>
      <c r="O7" s="41">
        <v>64889.454410000013</v>
      </c>
      <c r="P7" s="48">
        <f t="shared" ref="P7:P21" si="0">D7+E7+F7+G7+H7+I7+J7+K7+L7+M7+N7+O7</f>
        <v>454234.36738000007</v>
      </c>
    </row>
    <row r="8" spans="1:17" ht="24.6" thickBot="1">
      <c r="A8" s="4"/>
      <c r="B8" s="5" t="s">
        <v>142</v>
      </c>
      <c r="C8" s="82">
        <v>1446.7</v>
      </c>
      <c r="D8" s="39">
        <v>117.28686999999999</v>
      </c>
      <c r="E8" s="39">
        <v>0</v>
      </c>
      <c r="F8" s="39">
        <v>205.65953000000002</v>
      </c>
      <c r="G8" s="39">
        <v>82.530269999999959</v>
      </c>
      <c r="H8" s="39">
        <v>154.03146000000001</v>
      </c>
      <c r="I8" s="39">
        <v>118.64943999999994</v>
      </c>
      <c r="J8" s="39">
        <v>126.74544000000006</v>
      </c>
      <c r="K8" s="39">
        <v>131.22017</v>
      </c>
      <c r="L8" s="39">
        <v>141.05597999999998</v>
      </c>
      <c r="M8" s="39">
        <v>129.79807000000005</v>
      </c>
      <c r="N8" s="43">
        <v>119.15975</v>
      </c>
      <c r="O8" s="41">
        <v>118.83693999999998</v>
      </c>
      <c r="P8" s="48">
        <f t="shared" si="0"/>
        <v>1444.9739200000001</v>
      </c>
      <c r="Q8" s="47"/>
    </row>
    <row r="9" spans="1:17" ht="36.6" thickBot="1">
      <c r="A9" s="4"/>
      <c r="B9" s="5" t="s">
        <v>143</v>
      </c>
      <c r="C9" s="82">
        <v>241611.1</v>
      </c>
      <c r="D9" s="39">
        <v>3997.8134799999998</v>
      </c>
      <c r="E9" s="39">
        <v>8480.2626099999998</v>
      </c>
      <c r="F9" s="39">
        <v>19131.22927</v>
      </c>
      <c r="G9" s="39">
        <v>41938.08159999999</v>
      </c>
      <c r="H9" s="39">
        <v>26854.435990000009</v>
      </c>
      <c r="I9" s="39">
        <v>11773.993929999991</v>
      </c>
      <c r="J9" s="39">
        <v>33933.231250000012</v>
      </c>
      <c r="K9" s="39">
        <v>12641.091959999994</v>
      </c>
      <c r="L9" s="39">
        <v>16475.210179999991</v>
      </c>
      <c r="M9" s="39">
        <v>52045.375400000004</v>
      </c>
      <c r="N9" s="43">
        <v>6561.2277000000176</v>
      </c>
      <c r="O9" s="41">
        <v>13617.967020000033</v>
      </c>
      <c r="P9" s="48">
        <f t="shared" si="0"/>
        <v>247449.92039000007</v>
      </c>
    </row>
    <row r="10" spans="1:17" ht="36.6" thickBot="1">
      <c r="A10" s="4">
        <v>3</v>
      </c>
      <c r="B10" s="5" t="s">
        <v>19</v>
      </c>
      <c r="C10" s="82">
        <v>467</v>
      </c>
      <c r="D10" s="39">
        <v>143.70303000000001</v>
      </c>
      <c r="E10" s="39">
        <v>43.889040000000008</v>
      </c>
      <c r="F10" s="39">
        <v>81.736750000000001</v>
      </c>
      <c r="G10" s="39">
        <v>4.7575299999999698</v>
      </c>
      <c r="H10" s="39">
        <v>9.5991600000000332</v>
      </c>
      <c r="I10" s="39">
        <v>13.459940000000003</v>
      </c>
      <c r="J10" s="39">
        <v>29.202599999999975</v>
      </c>
      <c r="K10" s="39">
        <v>19.271040000000038</v>
      </c>
      <c r="L10" s="39">
        <v>56.80875999999995</v>
      </c>
      <c r="M10" s="39">
        <v>3.7942900000000375</v>
      </c>
      <c r="N10" s="43">
        <v>32.907649999999968</v>
      </c>
      <c r="O10" s="41">
        <v>72.006509999999935</v>
      </c>
      <c r="P10" s="48">
        <f t="shared" si="0"/>
        <v>511.13630000000001</v>
      </c>
    </row>
    <row r="11" spans="1:17" ht="24.6" thickBot="1">
      <c r="A11" s="4">
        <v>4</v>
      </c>
      <c r="B11" s="5" t="s">
        <v>20</v>
      </c>
      <c r="C11" s="82">
        <v>2205.6</v>
      </c>
      <c r="D11" s="39">
        <v>0</v>
      </c>
      <c r="E11" s="39">
        <v>22.675939999999997</v>
      </c>
      <c r="F11" s="39">
        <v>637.77371000000005</v>
      </c>
      <c r="G11" s="39">
        <v>524.35799999999995</v>
      </c>
      <c r="H11" s="39">
        <v>512.60790000000009</v>
      </c>
      <c r="I11" s="39">
        <v>76.826839999999734</v>
      </c>
      <c r="J11" s="39">
        <v>415.99706000000054</v>
      </c>
      <c r="K11" s="39">
        <v>0</v>
      </c>
      <c r="L11" s="39">
        <v>2.6891099999998698</v>
      </c>
      <c r="M11" s="39">
        <v>6.2492900000000375</v>
      </c>
      <c r="N11" s="43">
        <v>-4.798379999999888</v>
      </c>
      <c r="O11" s="41">
        <v>0.22940999999968334</v>
      </c>
      <c r="P11" s="48">
        <f t="shared" si="0"/>
        <v>2194.6088800000002</v>
      </c>
    </row>
    <row r="12" spans="1:17" ht="36.6" thickBot="1">
      <c r="A12" s="4"/>
      <c r="B12" s="5" t="s">
        <v>151</v>
      </c>
      <c r="C12" s="82">
        <v>29813</v>
      </c>
      <c r="D12" s="39">
        <v>1954.3108500000001</v>
      </c>
      <c r="E12" s="39">
        <v>1929.30773</v>
      </c>
      <c r="F12" s="39">
        <v>6416.4405800000004</v>
      </c>
      <c r="G12" s="39">
        <v>3464.4275500000008</v>
      </c>
      <c r="H12" s="39">
        <v>1180.9696899999994</v>
      </c>
      <c r="I12" s="39">
        <v>1807.9264399999995</v>
      </c>
      <c r="J12" s="39">
        <v>632.16171000000088</v>
      </c>
      <c r="K12" s="39">
        <v>851.31393999999761</v>
      </c>
      <c r="L12" s="39">
        <v>1274.1154599999991</v>
      </c>
      <c r="M12" s="39">
        <v>1569.571940000005</v>
      </c>
      <c r="N12" s="43">
        <v>1265.5697800000012</v>
      </c>
      <c r="O12" s="28">
        <v>8122.4056699999965</v>
      </c>
      <c r="P12" s="48">
        <f t="shared" si="0"/>
        <v>30468.521340000003</v>
      </c>
    </row>
    <row r="13" spans="1:17" ht="30" customHeight="1" thickBot="1">
      <c r="A13" s="4">
        <f>A11+1</f>
        <v>5</v>
      </c>
      <c r="B13" s="5" t="s">
        <v>21</v>
      </c>
      <c r="C13" s="82">
        <v>16901.2</v>
      </c>
      <c r="D13" s="39">
        <v>1038.8731600000001</v>
      </c>
      <c r="E13" s="39">
        <v>1331.47236</v>
      </c>
      <c r="F13" s="39">
        <v>1580.7272799999998</v>
      </c>
      <c r="G13" s="39">
        <v>1382.4406900000004</v>
      </c>
      <c r="H13" s="39">
        <v>1412.8723400000003</v>
      </c>
      <c r="I13" s="39">
        <v>1303.98008</v>
      </c>
      <c r="J13" s="39">
        <v>1477.6600100000003</v>
      </c>
      <c r="K13" s="39">
        <v>1385.0696300000009</v>
      </c>
      <c r="L13" s="39">
        <v>1222.9389999999996</v>
      </c>
      <c r="M13" s="39">
        <v>1592.3839499999992</v>
      </c>
      <c r="N13" s="43">
        <v>1931.6300099999999</v>
      </c>
      <c r="O13" s="28">
        <v>1636.3795800000019</v>
      </c>
      <c r="P13" s="48">
        <f t="shared" si="0"/>
        <v>17296.428090000001</v>
      </c>
    </row>
    <row r="14" spans="1:17" ht="48.6" thickBot="1">
      <c r="A14" s="4">
        <v>6</v>
      </c>
      <c r="B14" s="3" t="s">
        <v>152</v>
      </c>
      <c r="C14" s="82">
        <v>0</v>
      </c>
      <c r="D14" s="39">
        <v>0</v>
      </c>
      <c r="E14" s="39">
        <v>0</v>
      </c>
      <c r="F14" s="39">
        <v>-5.8999999999999992E-4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43">
        <v>0</v>
      </c>
      <c r="O14" s="44">
        <v>0</v>
      </c>
      <c r="P14" s="48">
        <f t="shared" si="0"/>
        <v>-5.8999999999999992E-4</v>
      </c>
    </row>
    <row r="15" spans="1:17" ht="24.6" thickBot="1">
      <c r="A15" s="4">
        <v>7</v>
      </c>
      <c r="B15" s="6" t="s">
        <v>22</v>
      </c>
      <c r="C15" s="82">
        <v>70208.767120000004</v>
      </c>
      <c r="D15" s="39">
        <v>4786.2072400000006</v>
      </c>
      <c r="E15" s="39">
        <v>3061.34195</v>
      </c>
      <c r="F15" s="39">
        <v>1763.1072900000001</v>
      </c>
      <c r="G15" s="39">
        <v>7008.6459699999978</v>
      </c>
      <c r="H15" s="39">
        <v>3241.1202899999998</v>
      </c>
      <c r="I15" s="39">
        <v>4803.0712600000015</v>
      </c>
      <c r="J15" s="39">
        <v>7570.1714500000026</v>
      </c>
      <c r="K15" s="39">
        <v>6501.4292399999949</v>
      </c>
      <c r="L15" s="39">
        <v>4632.8699599999973</v>
      </c>
      <c r="M15" s="39">
        <v>8716.3577900000073</v>
      </c>
      <c r="N15" s="43">
        <v>13837.264480000003</v>
      </c>
      <c r="O15" s="28">
        <v>6750.9272299999966</v>
      </c>
      <c r="P15" s="48">
        <f t="shared" si="0"/>
        <v>72672.514150000003</v>
      </c>
    </row>
    <row r="16" spans="1:17" ht="22.95" customHeight="1" thickBot="1">
      <c r="A16" s="4">
        <v>8</v>
      </c>
      <c r="B16" s="7" t="s">
        <v>23</v>
      </c>
      <c r="C16" s="82">
        <v>21201.599999999999</v>
      </c>
      <c r="D16" s="39">
        <v>251.85120999999998</v>
      </c>
      <c r="E16" s="39">
        <v>5950.7561799999994</v>
      </c>
      <c r="F16" s="39">
        <v>1472.2429800000004</v>
      </c>
      <c r="G16" s="39">
        <v>5036.7430499999991</v>
      </c>
      <c r="H16" s="39">
        <v>-125.62866000000015</v>
      </c>
      <c r="I16" s="39">
        <v>57.531890000000594</v>
      </c>
      <c r="J16" s="39">
        <v>4184.9839199999997</v>
      </c>
      <c r="K16" s="39">
        <v>13.515750000000001</v>
      </c>
      <c r="L16" s="39">
        <v>96.515710000000894</v>
      </c>
      <c r="M16" s="39">
        <v>4218.6309699999993</v>
      </c>
      <c r="N16" s="43">
        <v>44.428339999999849</v>
      </c>
      <c r="O16" s="28">
        <v>51.803909999998979</v>
      </c>
      <c r="P16" s="48">
        <f t="shared" si="0"/>
        <v>21253.375249999994</v>
      </c>
    </row>
    <row r="17" spans="1:16" ht="31.5" customHeight="1" thickBot="1">
      <c r="A17" s="4">
        <f t="shared" ref="A17:A19" si="1">A16+1</f>
        <v>9</v>
      </c>
      <c r="B17" s="8" t="s">
        <v>24</v>
      </c>
      <c r="C17" s="82">
        <v>2098.9670000000001</v>
      </c>
      <c r="D17" s="39">
        <v>0</v>
      </c>
      <c r="E17" s="39">
        <v>245.57345999999998</v>
      </c>
      <c r="F17" s="39">
        <v>147.43758</v>
      </c>
      <c r="G17" s="39">
        <v>17.819059999999997</v>
      </c>
      <c r="H17" s="39">
        <v>19.544080000000015</v>
      </c>
      <c r="I17" s="39">
        <v>669.16642000000013</v>
      </c>
      <c r="J17" s="39">
        <v>546.53043999999966</v>
      </c>
      <c r="K17" s="39">
        <v>41.254619999999882</v>
      </c>
      <c r="L17" s="39">
        <v>7.7989799999999816</v>
      </c>
      <c r="M17" s="39">
        <v>59.154390000000362</v>
      </c>
      <c r="N17" s="43">
        <v>28.185520000000018</v>
      </c>
      <c r="O17" s="28">
        <v>335.48105000000004</v>
      </c>
      <c r="P17" s="48">
        <f t="shared" si="0"/>
        <v>2117.9456</v>
      </c>
    </row>
    <row r="18" spans="1:16" ht="36.6" thickBot="1">
      <c r="A18" s="4">
        <f t="shared" si="1"/>
        <v>10</v>
      </c>
      <c r="B18" s="5" t="s">
        <v>25</v>
      </c>
      <c r="C18" s="82">
        <v>30000.5</v>
      </c>
      <c r="D18" s="39">
        <v>1198.8712700000001</v>
      </c>
      <c r="E18" s="39">
        <v>1385.7575899999999</v>
      </c>
      <c r="F18" s="39">
        <v>2297.4031800000002</v>
      </c>
      <c r="G18" s="39">
        <v>1245.1811699999994</v>
      </c>
      <c r="H18" s="39">
        <v>2628.2163500000015</v>
      </c>
      <c r="I18" s="39">
        <v>1207.7539200000003</v>
      </c>
      <c r="J18" s="39">
        <v>1078.8283499999991</v>
      </c>
      <c r="K18" s="39">
        <v>3136.5140100000003</v>
      </c>
      <c r="L18" s="39">
        <v>3678.8162399999978</v>
      </c>
      <c r="M18" s="39">
        <v>-151.06167999999971</v>
      </c>
      <c r="N18" s="43">
        <v>1384.6481400000007</v>
      </c>
      <c r="O18" s="28">
        <v>10584.224229999998</v>
      </c>
      <c r="P18" s="48">
        <f t="shared" si="0"/>
        <v>29675.152770000001</v>
      </c>
    </row>
    <row r="19" spans="1:16" ht="24.6" thickBot="1">
      <c r="A19" s="4">
        <f t="shared" si="1"/>
        <v>11</v>
      </c>
      <c r="B19" s="9" t="s">
        <v>26</v>
      </c>
      <c r="C19" s="82">
        <v>17397.25</v>
      </c>
      <c r="D19" s="39">
        <v>361.09644000000003</v>
      </c>
      <c r="E19" s="39">
        <v>429.86749000000003</v>
      </c>
      <c r="F19" s="39">
        <v>598.93816000000015</v>
      </c>
      <c r="G19" s="39">
        <v>337.08262999999988</v>
      </c>
      <c r="H19" s="39">
        <v>325.6138400000001</v>
      </c>
      <c r="I19" s="39">
        <v>154.78033999999985</v>
      </c>
      <c r="J19" s="39">
        <v>228.58595999999997</v>
      </c>
      <c r="K19" s="39">
        <v>92.156470000000212</v>
      </c>
      <c r="L19" s="39">
        <v>195.91747999999998</v>
      </c>
      <c r="M19" s="39">
        <v>163.67008999999939</v>
      </c>
      <c r="N19" s="43">
        <v>8252.8219900000004</v>
      </c>
      <c r="O19" s="28">
        <v>6469.2634900000012</v>
      </c>
      <c r="P19" s="48">
        <f t="shared" si="0"/>
        <v>17609.794379999999</v>
      </c>
    </row>
    <row r="20" spans="1:16" ht="15" thickBot="1">
      <c r="A20" s="4">
        <v>12</v>
      </c>
      <c r="B20" s="8" t="s">
        <v>27</v>
      </c>
      <c r="C20" s="82">
        <v>27</v>
      </c>
      <c r="D20" s="39">
        <v>0.43137999999999999</v>
      </c>
      <c r="E20" s="39">
        <v>0</v>
      </c>
      <c r="F20" s="39">
        <v>10.57183</v>
      </c>
      <c r="G20" s="39">
        <v>-0.53320999999999907</v>
      </c>
      <c r="H20" s="39">
        <v>0</v>
      </c>
      <c r="I20" s="39">
        <v>701.8922</v>
      </c>
      <c r="J20" s="39">
        <v>-604.44060999999999</v>
      </c>
      <c r="K20" s="39">
        <v>-107.92158999999997</v>
      </c>
      <c r="L20" s="39">
        <v>6.970890000000014</v>
      </c>
      <c r="M20" s="39">
        <v>20.029709999999984</v>
      </c>
      <c r="N20" s="43">
        <v>11.519</v>
      </c>
      <c r="O20" s="28">
        <v>-8.5160399999999434</v>
      </c>
      <c r="P20" s="48">
        <f t="shared" si="0"/>
        <v>30.003560000000125</v>
      </c>
    </row>
    <row r="21" spans="1:16" ht="30.6" customHeight="1" thickBot="1">
      <c r="A21" s="4"/>
      <c r="B21" s="10" t="s">
        <v>14</v>
      </c>
      <c r="C21" s="33">
        <v>1445006.3391</v>
      </c>
      <c r="D21" s="33">
        <v>38627.476629999997</v>
      </c>
      <c r="E21" s="33">
        <v>83290.493700000035</v>
      </c>
      <c r="F21" s="33">
        <v>103413.01598</v>
      </c>
      <c r="G21" s="33">
        <v>97963.540319999898</v>
      </c>
      <c r="H21" s="33">
        <v>134536.86224000019</v>
      </c>
      <c r="I21" s="33">
        <v>163908.50037999992</v>
      </c>
      <c r="J21" s="33">
        <v>108388.74086000005</v>
      </c>
      <c r="K21" s="33">
        <v>89638.866499999975</v>
      </c>
      <c r="L21" s="33">
        <v>124677.24174999988</v>
      </c>
      <c r="M21" s="33">
        <v>124283.80218999994</v>
      </c>
      <c r="N21" s="33">
        <v>172885.19036000012</v>
      </c>
      <c r="O21" s="33">
        <v>183935.87998</v>
      </c>
      <c r="P21" s="45">
        <f t="shared" si="0"/>
        <v>1425549.6108899999</v>
      </c>
    </row>
    <row r="22" spans="1:16" ht="15.75" customHeight="1" thickBot="1">
      <c r="A22" s="59" t="s">
        <v>15</v>
      </c>
      <c r="B22" s="60"/>
      <c r="C22" s="29">
        <f>C21+C23</f>
        <v>2407173.5232199999</v>
      </c>
      <c r="D22" s="29">
        <f>D21+D23</f>
        <v>79179.820550000004</v>
      </c>
      <c r="E22" s="29">
        <f t="shared" ref="E22:O22" si="2">E21+E23</f>
        <v>138771.95191000003</v>
      </c>
      <c r="F22" s="29">
        <f t="shared" si="2"/>
        <v>179193.60326</v>
      </c>
      <c r="G22" s="29">
        <f t="shared" si="2"/>
        <v>191490.6368199999</v>
      </c>
      <c r="H22" s="29">
        <f t="shared" si="2"/>
        <v>207732.13282000023</v>
      </c>
      <c r="I22" s="29">
        <f t="shared" si="2"/>
        <v>225850.86205999993</v>
      </c>
      <c r="J22" s="29">
        <f t="shared" si="2"/>
        <v>219618.79298000009</v>
      </c>
      <c r="K22" s="29">
        <f t="shared" si="2"/>
        <v>162774.81526999999</v>
      </c>
      <c r="L22" s="29">
        <f t="shared" si="2"/>
        <v>198233.99134999991</v>
      </c>
      <c r="M22" s="29">
        <f t="shared" si="2"/>
        <v>245328.17447999999</v>
      </c>
      <c r="N22" s="29">
        <f t="shared" si="2"/>
        <v>252943.89944000015</v>
      </c>
      <c r="O22" s="29">
        <f t="shared" si="2"/>
        <v>303873.52642000001</v>
      </c>
      <c r="P22" s="46">
        <f>SUM(D22:O22)</f>
        <v>2404992.2073600003</v>
      </c>
    </row>
    <row r="23" spans="1:16" ht="15.75" customHeight="1" thickBot="1">
      <c r="A23" s="49" t="s">
        <v>16</v>
      </c>
      <c r="B23" s="50"/>
      <c r="C23" s="30">
        <f>SUM(C6:C20)</f>
        <v>962167.18411999976</v>
      </c>
      <c r="D23" s="30">
        <f t="shared" ref="D23:O23" si="3">D6+D7+D8+D9+D10+D11+D12+D13+D14+D15+D16+D17+D18+D19+D20</f>
        <v>40552.343920000014</v>
      </c>
      <c r="E23" s="30">
        <f t="shared" si="3"/>
        <v>55481.458210000004</v>
      </c>
      <c r="F23" s="30">
        <f t="shared" si="3"/>
        <v>75780.587280000007</v>
      </c>
      <c r="G23" s="30">
        <f t="shared" si="3"/>
        <v>93527.096499999985</v>
      </c>
      <c r="H23" s="30">
        <f t="shared" si="3"/>
        <v>73195.270580000026</v>
      </c>
      <c r="I23" s="30">
        <f t="shared" si="3"/>
        <v>61942.361679999995</v>
      </c>
      <c r="J23" s="30">
        <f t="shared" si="3"/>
        <v>111230.05212000002</v>
      </c>
      <c r="K23" s="30">
        <f t="shared" si="3"/>
        <v>73135.948770000017</v>
      </c>
      <c r="L23" s="30">
        <f t="shared" si="3"/>
        <v>73556.749600000039</v>
      </c>
      <c r="M23" s="30">
        <f t="shared" si="3"/>
        <v>121044.37229000004</v>
      </c>
      <c r="N23" s="30">
        <f t="shared" si="3"/>
        <v>80058.70908000003</v>
      </c>
      <c r="O23" s="30">
        <f t="shared" si="3"/>
        <v>119937.64644000004</v>
      </c>
      <c r="P23" s="30">
        <f>SUM(P6:P20)</f>
        <v>979442.59647000022</v>
      </c>
    </row>
    <row r="24" spans="1:16" ht="15.75" customHeight="1"/>
  </sheetData>
  <mergeCells count="6">
    <mergeCell ref="A23:B23"/>
    <mergeCell ref="B2:M2"/>
    <mergeCell ref="B4:B5"/>
    <mergeCell ref="A4:A5"/>
    <mergeCell ref="C4:P4"/>
    <mergeCell ref="A22:B22"/>
  </mergeCells>
  <pageMargins left="0.47244094488188981" right="0.19685039370078741" top="0.39370078740157483" bottom="0.35433070866141736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2:T62"/>
  <sheetViews>
    <sheetView workbookViewId="0">
      <selection activeCell="R39" sqref="R39"/>
    </sheetView>
  </sheetViews>
  <sheetFormatPr defaultRowHeight="14.4"/>
  <cols>
    <col min="1" max="2" width="3.44140625" customWidth="1"/>
    <col min="3" max="3" width="29.109375" customWidth="1"/>
    <col min="4" max="4" width="14.33203125" customWidth="1"/>
    <col min="5" max="5" width="12.6640625" customWidth="1"/>
    <col min="6" max="8" width="12.6640625" bestFit="1" customWidth="1"/>
    <col min="9" max="10" width="12.6640625" customWidth="1"/>
    <col min="11" max="11" width="12.6640625" style="31" customWidth="1"/>
    <col min="12" max="20" width="12.6640625" customWidth="1"/>
  </cols>
  <sheetData>
    <row r="2" spans="1:20" ht="24" customHeight="1">
      <c r="A2" s="15"/>
      <c r="B2" s="78" t="s">
        <v>145</v>
      </c>
      <c r="C2" s="78"/>
      <c r="D2" s="78"/>
      <c r="E2" s="78"/>
      <c r="F2" s="78"/>
      <c r="G2" s="78"/>
      <c r="H2" s="78"/>
      <c r="I2" s="15"/>
      <c r="J2" s="15"/>
    </row>
    <row r="3" spans="1:20">
      <c r="A3" s="79"/>
      <c r="B3" s="80"/>
      <c r="C3" s="80"/>
      <c r="D3" s="80"/>
      <c r="E3" s="80"/>
      <c r="F3" s="80"/>
      <c r="G3" s="80"/>
      <c r="H3" s="80"/>
      <c r="I3" s="80"/>
      <c r="J3" s="80"/>
      <c r="T3" t="s">
        <v>144</v>
      </c>
    </row>
    <row r="4" spans="1:20" hidden="1">
      <c r="A4" s="79"/>
      <c r="B4" s="80"/>
      <c r="C4" s="80"/>
      <c r="D4" s="80"/>
      <c r="E4" s="80"/>
      <c r="F4" s="80"/>
      <c r="G4" s="80"/>
      <c r="H4" s="80"/>
      <c r="I4" s="80"/>
    </row>
    <row r="5" spans="1:20" hidden="1">
      <c r="A5" s="79"/>
      <c r="B5" s="80"/>
      <c r="C5" s="80"/>
      <c r="D5" s="80"/>
      <c r="E5" s="80"/>
      <c r="F5" s="80"/>
      <c r="G5" s="80"/>
      <c r="H5" s="80"/>
      <c r="I5" s="80"/>
    </row>
    <row r="6" spans="1:20" hidden="1">
      <c r="A6" s="79"/>
      <c r="B6" s="80"/>
      <c r="C6" s="80"/>
      <c r="D6" s="80"/>
      <c r="E6" s="80"/>
      <c r="F6" s="80"/>
      <c r="G6" s="80"/>
      <c r="H6" s="80"/>
      <c r="I6" s="80"/>
    </row>
    <row r="7" spans="1:20">
      <c r="A7" s="73" t="s">
        <v>126</v>
      </c>
      <c r="B7" s="74"/>
      <c r="C7" s="71" t="s">
        <v>33</v>
      </c>
      <c r="D7" s="71" t="s">
        <v>146</v>
      </c>
      <c r="E7" s="68" t="s">
        <v>119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70"/>
    </row>
    <row r="8" spans="1:20" ht="33" customHeight="1">
      <c r="A8" s="75"/>
      <c r="B8" s="76"/>
      <c r="C8" s="77"/>
      <c r="D8" s="72"/>
      <c r="E8" s="16" t="s">
        <v>118</v>
      </c>
      <c r="F8" s="16" t="s">
        <v>2</v>
      </c>
      <c r="G8" s="16" t="s">
        <v>3</v>
      </c>
      <c r="H8" s="16" t="s">
        <v>34</v>
      </c>
      <c r="I8" s="17" t="s">
        <v>4</v>
      </c>
      <c r="J8" s="17" t="s">
        <v>5</v>
      </c>
      <c r="K8" s="19" t="s">
        <v>6</v>
      </c>
      <c r="L8" s="18" t="s">
        <v>120</v>
      </c>
      <c r="M8" s="27" t="s">
        <v>7</v>
      </c>
      <c r="N8" s="27" t="s">
        <v>8</v>
      </c>
      <c r="O8" s="27" t="s">
        <v>9</v>
      </c>
      <c r="P8" s="27" t="s">
        <v>121</v>
      </c>
      <c r="Q8" s="27" t="s">
        <v>10</v>
      </c>
      <c r="R8" s="27" t="s">
        <v>11</v>
      </c>
      <c r="S8" s="27" t="s">
        <v>12</v>
      </c>
      <c r="T8" s="27" t="s">
        <v>147</v>
      </c>
    </row>
    <row r="9" spans="1:20" ht="30.75" customHeight="1">
      <c r="A9" s="67" t="s">
        <v>35</v>
      </c>
      <c r="B9" s="67"/>
      <c r="C9" s="16" t="s">
        <v>36</v>
      </c>
      <c r="D9" s="22">
        <f t="shared" ref="D9:K9" si="0">SUM(D10:D17)</f>
        <v>117550.8</v>
      </c>
      <c r="E9" s="22">
        <f>SUM(E10:E17)</f>
        <v>3193</v>
      </c>
      <c r="F9" s="22">
        <f>SUM(F10:F17)</f>
        <v>3713.6</v>
      </c>
      <c r="G9" s="22">
        <f>SUM(G10:G17)</f>
        <v>13137.099999999999</v>
      </c>
      <c r="H9" s="22">
        <f>SUM(H10:H17)</f>
        <v>20043.699999999997</v>
      </c>
      <c r="I9" s="22">
        <f t="shared" si="0"/>
        <v>9185.2000000000007</v>
      </c>
      <c r="J9" s="22">
        <f t="shared" si="0"/>
        <v>9854.9</v>
      </c>
      <c r="K9" s="22">
        <f t="shared" si="0"/>
        <v>9257.2000000000007</v>
      </c>
      <c r="L9" s="19">
        <f>I9+J9+K9</f>
        <v>28297.3</v>
      </c>
      <c r="M9" s="19">
        <f>SUM(M10:M17)</f>
        <v>10940.2</v>
      </c>
      <c r="N9" s="19">
        <f>SUM(N10:N17)</f>
        <v>10649.5</v>
      </c>
      <c r="O9" s="19">
        <f>SUM(O10:O17)</f>
        <v>8539.5</v>
      </c>
      <c r="P9" s="19">
        <f>M9+N9+O9</f>
        <v>30129.200000000001</v>
      </c>
      <c r="Q9" s="19">
        <f>SUM(Q10:Q17)</f>
        <v>9493.6</v>
      </c>
      <c r="R9" s="19">
        <f>SUM(R10:R17)</f>
        <v>8651</v>
      </c>
      <c r="S9" s="19">
        <f>SUM(S10:S17)</f>
        <v>17348.099999999999</v>
      </c>
      <c r="T9" s="19">
        <f>H9+L9+P9+Q9+R9+S9</f>
        <v>113962.9</v>
      </c>
    </row>
    <row r="10" spans="1:20">
      <c r="A10" s="63" t="s">
        <v>37</v>
      </c>
      <c r="B10" s="65"/>
      <c r="C10" s="20" t="s">
        <v>148</v>
      </c>
      <c r="D10" s="38">
        <v>533.20000000000005</v>
      </c>
      <c r="E10" s="38"/>
      <c r="F10" s="38"/>
      <c r="G10" s="38"/>
      <c r="H10" s="22">
        <f>E10+F10+G10</f>
        <v>0</v>
      </c>
      <c r="I10" s="38"/>
      <c r="J10" s="38"/>
      <c r="K10" s="38"/>
      <c r="L10" s="19">
        <f t="shared" ref="L10:L61" si="1">I10+J10+K10</f>
        <v>0</v>
      </c>
      <c r="M10" s="38"/>
      <c r="N10" s="38"/>
      <c r="O10" s="38"/>
      <c r="P10" s="19">
        <f t="shared" ref="P10:P61" si="2">M10+N10+O10</f>
        <v>0</v>
      </c>
      <c r="Q10" s="38">
        <v>263.2</v>
      </c>
      <c r="R10" s="38">
        <v>79.5</v>
      </c>
      <c r="S10" s="38">
        <v>2.4</v>
      </c>
      <c r="T10" s="19">
        <f t="shared" ref="T10:T62" si="3">H10+L10+P10+Q10+R10+S10</f>
        <v>345.09999999999997</v>
      </c>
    </row>
    <row r="11" spans="1:20" ht="24">
      <c r="A11" s="63" t="s">
        <v>39</v>
      </c>
      <c r="B11" s="65"/>
      <c r="C11" s="20" t="s">
        <v>38</v>
      </c>
      <c r="D11" s="38">
        <v>3804</v>
      </c>
      <c r="E11" s="38">
        <v>92.6</v>
      </c>
      <c r="F11" s="38">
        <v>149.19999999999999</v>
      </c>
      <c r="G11" s="38">
        <v>432.7</v>
      </c>
      <c r="H11" s="22">
        <f t="shared" ref="H11:H61" si="4">E11+F11+G11</f>
        <v>674.5</v>
      </c>
      <c r="I11" s="38">
        <v>279.89999999999998</v>
      </c>
      <c r="J11" s="38">
        <v>390.9</v>
      </c>
      <c r="K11" s="38">
        <v>468.8</v>
      </c>
      <c r="L11" s="19">
        <f t="shared" si="1"/>
        <v>1139.5999999999999</v>
      </c>
      <c r="M11" s="38">
        <v>306.10000000000002</v>
      </c>
      <c r="N11" s="38">
        <v>147.1</v>
      </c>
      <c r="O11" s="38">
        <v>342.3</v>
      </c>
      <c r="P11" s="19">
        <f t="shared" si="2"/>
        <v>795.5</v>
      </c>
      <c r="Q11" s="38">
        <v>271.89999999999998</v>
      </c>
      <c r="R11" s="38">
        <v>309.3</v>
      </c>
      <c r="S11" s="38">
        <v>599.4</v>
      </c>
      <c r="T11" s="19">
        <f t="shared" si="3"/>
        <v>3790.2000000000003</v>
      </c>
    </row>
    <row r="12" spans="1:20" ht="18.75" customHeight="1">
      <c r="A12" s="63" t="s">
        <v>40</v>
      </c>
      <c r="B12" s="65"/>
      <c r="C12" s="20" t="s">
        <v>41</v>
      </c>
      <c r="D12" s="38">
        <v>32226.5</v>
      </c>
      <c r="E12" s="38">
        <v>1069.0999999999999</v>
      </c>
      <c r="F12" s="38">
        <v>1242.5</v>
      </c>
      <c r="G12" s="38">
        <v>3676.2</v>
      </c>
      <c r="H12" s="22">
        <f t="shared" si="4"/>
        <v>5987.7999999999993</v>
      </c>
      <c r="I12" s="38">
        <v>2489</v>
      </c>
      <c r="J12" s="38">
        <v>2895.2</v>
      </c>
      <c r="K12" s="38">
        <v>2677.1</v>
      </c>
      <c r="L12" s="19">
        <f t="shared" si="1"/>
        <v>8061.2999999999993</v>
      </c>
      <c r="M12" s="38">
        <v>2965.6</v>
      </c>
      <c r="N12" s="38">
        <v>2636.1</v>
      </c>
      <c r="O12" s="38">
        <v>2562.1999999999998</v>
      </c>
      <c r="P12" s="19">
        <f t="shared" si="2"/>
        <v>8163.9</v>
      </c>
      <c r="Q12" s="38">
        <v>2410.1</v>
      </c>
      <c r="R12" s="38">
        <v>2309.1</v>
      </c>
      <c r="S12" s="38">
        <v>4548.2</v>
      </c>
      <c r="T12" s="19">
        <f t="shared" si="3"/>
        <v>31480.399999999998</v>
      </c>
    </row>
    <row r="13" spans="1:20" ht="18.75" customHeight="1">
      <c r="A13" s="63" t="s">
        <v>122</v>
      </c>
      <c r="B13" s="64"/>
      <c r="C13" s="20" t="s">
        <v>123</v>
      </c>
      <c r="D13" s="38">
        <v>25.8</v>
      </c>
      <c r="E13" s="38"/>
      <c r="F13" s="38"/>
      <c r="G13" s="38"/>
      <c r="H13" s="22">
        <f t="shared" si="4"/>
        <v>0</v>
      </c>
      <c r="I13" s="38"/>
      <c r="J13" s="38"/>
      <c r="K13" s="38"/>
      <c r="L13" s="19">
        <f t="shared" si="1"/>
        <v>0</v>
      </c>
      <c r="M13" s="38"/>
      <c r="N13" s="38"/>
      <c r="O13" s="38"/>
      <c r="P13" s="19">
        <f t="shared" si="2"/>
        <v>0</v>
      </c>
      <c r="Q13" s="38"/>
      <c r="R13" s="38">
        <v>25.8</v>
      </c>
      <c r="S13" s="38"/>
      <c r="T13" s="19">
        <f t="shared" si="3"/>
        <v>25.8</v>
      </c>
    </row>
    <row r="14" spans="1:20" ht="18.75" customHeight="1">
      <c r="A14" s="63" t="s">
        <v>42</v>
      </c>
      <c r="B14" s="65"/>
      <c r="C14" s="20" t="s">
        <v>43</v>
      </c>
      <c r="D14" s="38">
        <v>21837</v>
      </c>
      <c r="E14" s="38">
        <v>473</v>
      </c>
      <c r="F14" s="38">
        <v>848.3</v>
      </c>
      <c r="G14" s="38">
        <v>2643.7</v>
      </c>
      <c r="H14" s="22">
        <f t="shared" si="4"/>
        <v>3965</v>
      </c>
      <c r="I14" s="38">
        <v>1710.1</v>
      </c>
      <c r="J14" s="38">
        <v>1843.9</v>
      </c>
      <c r="K14" s="38">
        <v>1951.3</v>
      </c>
      <c r="L14" s="19">
        <f t="shared" si="1"/>
        <v>5505.3</v>
      </c>
      <c r="M14" s="38">
        <v>1915.7</v>
      </c>
      <c r="N14" s="38">
        <v>1677.4</v>
      </c>
      <c r="O14" s="38">
        <v>1760.5</v>
      </c>
      <c r="P14" s="19">
        <f t="shared" si="2"/>
        <v>5353.6</v>
      </c>
      <c r="Q14" s="38">
        <v>1596.4</v>
      </c>
      <c r="R14" s="38">
        <v>1493.7</v>
      </c>
      <c r="S14" s="38">
        <v>3564.7</v>
      </c>
      <c r="T14" s="19">
        <f t="shared" si="3"/>
        <v>21478.7</v>
      </c>
    </row>
    <row r="15" spans="1:20" ht="18.75" customHeight="1">
      <c r="A15" s="63" t="s">
        <v>127</v>
      </c>
      <c r="B15" s="64"/>
      <c r="C15" s="20" t="s">
        <v>128</v>
      </c>
      <c r="D15" s="38">
        <v>600</v>
      </c>
      <c r="E15" s="38"/>
      <c r="F15" s="32"/>
      <c r="G15" s="38"/>
      <c r="H15" s="22">
        <f t="shared" si="4"/>
        <v>0</v>
      </c>
      <c r="I15" s="23"/>
      <c r="J15" s="23"/>
      <c r="K15" s="23"/>
      <c r="L15" s="19">
        <f t="shared" si="1"/>
        <v>0</v>
      </c>
      <c r="M15" s="23">
        <v>300</v>
      </c>
      <c r="N15" s="23">
        <v>300</v>
      </c>
      <c r="O15" s="23"/>
      <c r="P15" s="19">
        <f t="shared" si="2"/>
        <v>600</v>
      </c>
      <c r="Q15" s="23"/>
      <c r="R15" s="34"/>
      <c r="S15" s="34"/>
      <c r="T15" s="19">
        <f t="shared" si="3"/>
        <v>600</v>
      </c>
    </row>
    <row r="16" spans="1:20" ht="21.75" customHeight="1">
      <c r="A16" s="63" t="s">
        <v>44</v>
      </c>
      <c r="B16" s="65"/>
      <c r="C16" s="20" t="s">
        <v>45</v>
      </c>
      <c r="D16" s="38">
        <v>114.5</v>
      </c>
      <c r="E16" s="38"/>
      <c r="F16" s="32"/>
      <c r="G16" s="38"/>
      <c r="H16" s="22">
        <f t="shared" si="4"/>
        <v>0</v>
      </c>
      <c r="I16" s="23"/>
      <c r="J16" s="23"/>
      <c r="K16" s="23"/>
      <c r="L16" s="19">
        <f t="shared" si="1"/>
        <v>0</v>
      </c>
      <c r="M16" s="23"/>
      <c r="N16" s="23"/>
      <c r="O16" s="23"/>
      <c r="P16" s="19">
        <f t="shared" si="2"/>
        <v>0</v>
      </c>
      <c r="Q16" s="23"/>
      <c r="R16" s="23"/>
      <c r="S16" s="23"/>
      <c r="T16" s="19">
        <f t="shared" si="3"/>
        <v>0</v>
      </c>
    </row>
    <row r="17" spans="1:20">
      <c r="A17" s="63" t="s">
        <v>46</v>
      </c>
      <c r="B17" s="65"/>
      <c r="C17" s="20" t="s">
        <v>47</v>
      </c>
      <c r="D17" s="38">
        <v>58409.8</v>
      </c>
      <c r="E17" s="38">
        <v>1558.3</v>
      </c>
      <c r="F17" s="32">
        <v>1473.6</v>
      </c>
      <c r="G17" s="38">
        <v>6384.5</v>
      </c>
      <c r="H17" s="22">
        <f t="shared" si="4"/>
        <v>9416.4</v>
      </c>
      <c r="I17" s="23">
        <v>4706.2</v>
      </c>
      <c r="J17" s="23">
        <v>4724.8999999999996</v>
      </c>
      <c r="K17" s="23">
        <v>4160</v>
      </c>
      <c r="L17" s="19">
        <f t="shared" si="1"/>
        <v>13591.099999999999</v>
      </c>
      <c r="M17" s="23">
        <v>5452.8</v>
      </c>
      <c r="N17" s="23">
        <v>5888.9</v>
      </c>
      <c r="O17" s="23">
        <v>3874.5</v>
      </c>
      <c r="P17" s="19">
        <f t="shared" si="2"/>
        <v>15216.2</v>
      </c>
      <c r="Q17" s="23">
        <v>4952</v>
      </c>
      <c r="R17" s="23">
        <v>4433.6000000000004</v>
      </c>
      <c r="S17" s="38">
        <v>8633.4</v>
      </c>
      <c r="T17" s="19">
        <f t="shared" si="3"/>
        <v>56242.7</v>
      </c>
    </row>
    <row r="18" spans="1:20" ht="33.75" customHeight="1">
      <c r="A18" s="67" t="s">
        <v>48</v>
      </c>
      <c r="B18" s="67"/>
      <c r="C18" s="24" t="s">
        <v>49</v>
      </c>
      <c r="D18" s="22">
        <f>D19</f>
        <v>3470.4</v>
      </c>
      <c r="E18" s="22">
        <f t="shared" ref="E18:G18" si="5">E19</f>
        <v>293.3</v>
      </c>
      <c r="F18" s="22">
        <f t="shared" si="5"/>
        <v>277.89999999999998</v>
      </c>
      <c r="G18" s="22">
        <f t="shared" si="5"/>
        <v>278</v>
      </c>
      <c r="H18" s="22">
        <f t="shared" si="4"/>
        <v>849.2</v>
      </c>
      <c r="I18" s="22">
        <f t="shared" ref="I18:K18" si="6">I19</f>
        <v>287.3</v>
      </c>
      <c r="J18" s="22">
        <f t="shared" si="6"/>
        <v>318.2</v>
      </c>
      <c r="K18" s="22">
        <f t="shared" si="6"/>
        <v>361.2</v>
      </c>
      <c r="L18" s="19">
        <f t="shared" si="1"/>
        <v>966.7</v>
      </c>
      <c r="M18" s="19">
        <f>M19</f>
        <v>281</v>
      </c>
      <c r="N18" s="19">
        <f>N19</f>
        <v>275</v>
      </c>
      <c r="O18" s="19">
        <f>O19</f>
        <v>303</v>
      </c>
      <c r="P18" s="19">
        <f t="shared" si="2"/>
        <v>859</v>
      </c>
      <c r="Q18" s="19">
        <f>Q19</f>
        <v>286.3</v>
      </c>
      <c r="R18" s="19">
        <f t="shared" ref="R18:S18" si="7">R19</f>
        <v>247.8</v>
      </c>
      <c r="S18" s="19">
        <f t="shared" si="7"/>
        <v>243.4</v>
      </c>
      <c r="T18" s="19">
        <f t="shared" si="3"/>
        <v>3452.4000000000005</v>
      </c>
    </row>
    <row r="19" spans="1:20" ht="23.4" customHeight="1">
      <c r="A19" s="63" t="s">
        <v>50</v>
      </c>
      <c r="B19" s="65"/>
      <c r="C19" s="20" t="s">
        <v>51</v>
      </c>
      <c r="D19" s="38">
        <v>3470.4</v>
      </c>
      <c r="E19" s="38">
        <v>293.3</v>
      </c>
      <c r="F19" s="38">
        <v>277.89999999999998</v>
      </c>
      <c r="G19" s="38">
        <v>278</v>
      </c>
      <c r="H19" s="22">
        <f t="shared" si="4"/>
        <v>849.2</v>
      </c>
      <c r="I19" s="38">
        <v>287.3</v>
      </c>
      <c r="J19" s="38">
        <v>318.2</v>
      </c>
      <c r="K19" s="38">
        <v>361.2</v>
      </c>
      <c r="L19" s="19">
        <f t="shared" si="1"/>
        <v>966.7</v>
      </c>
      <c r="M19" s="38">
        <v>281</v>
      </c>
      <c r="N19" s="38">
        <v>275</v>
      </c>
      <c r="O19" s="38">
        <v>303</v>
      </c>
      <c r="P19" s="19">
        <f t="shared" si="2"/>
        <v>859</v>
      </c>
      <c r="Q19" s="38">
        <v>286.3</v>
      </c>
      <c r="R19" s="38">
        <v>247.8</v>
      </c>
      <c r="S19" s="38">
        <v>243.4</v>
      </c>
      <c r="T19" s="19">
        <f t="shared" si="3"/>
        <v>3452.4000000000005</v>
      </c>
    </row>
    <row r="20" spans="1:20" ht="36.75" customHeight="1">
      <c r="A20" s="67" t="s">
        <v>52</v>
      </c>
      <c r="B20" s="67"/>
      <c r="C20" s="24" t="s">
        <v>53</v>
      </c>
      <c r="D20" s="22">
        <f>D21+D22+D23</f>
        <v>12397.4</v>
      </c>
      <c r="E20" s="22">
        <f t="shared" ref="E20:S20" si="8">E21+E22+E23</f>
        <v>195.7</v>
      </c>
      <c r="F20" s="22">
        <f t="shared" si="8"/>
        <v>338.5</v>
      </c>
      <c r="G20" s="22">
        <f t="shared" si="8"/>
        <v>593.70000000000005</v>
      </c>
      <c r="H20" s="22">
        <f t="shared" si="4"/>
        <v>1127.9000000000001</v>
      </c>
      <c r="I20" s="22">
        <f t="shared" si="8"/>
        <v>496.6</v>
      </c>
      <c r="J20" s="22">
        <f t="shared" si="8"/>
        <v>458</v>
      </c>
      <c r="K20" s="22">
        <f t="shared" si="8"/>
        <v>4654.6000000000004</v>
      </c>
      <c r="L20" s="19">
        <f t="shared" si="1"/>
        <v>5609.2000000000007</v>
      </c>
      <c r="M20" s="22">
        <f t="shared" si="8"/>
        <v>529</v>
      </c>
      <c r="N20" s="22">
        <f t="shared" si="8"/>
        <v>2323.1999999999998</v>
      </c>
      <c r="O20" s="22">
        <f t="shared" si="8"/>
        <v>454.4</v>
      </c>
      <c r="P20" s="19">
        <f t="shared" si="2"/>
        <v>3306.6</v>
      </c>
      <c r="Q20" s="22">
        <f t="shared" si="8"/>
        <v>711.6</v>
      </c>
      <c r="R20" s="22">
        <f t="shared" si="8"/>
        <v>589</v>
      </c>
      <c r="S20" s="22">
        <f t="shared" si="8"/>
        <v>969</v>
      </c>
      <c r="T20" s="19">
        <f t="shared" si="3"/>
        <v>12313.300000000001</v>
      </c>
    </row>
    <row r="21" spans="1:20" ht="26.25" customHeight="1">
      <c r="A21" s="63" t="s">
        <v>54</v>
      </c>
      <c r="B21" s="65"/>
      <c r="C21" s="20" t="s">
        <v>55</v>
      </c>
      <c r="D21" s="38"/>
      <c r="E21" s="38"/>
      <c r="F21" s="38"/>
      <c r="G21" s="38"/>
      <c r="H21" s="22">
        <f t="shared" si="4"/>
        <v>0</v>
      </c>
      <c r="I21" s="38"/>
      <c r="J21" s="38"/>
      <c r="K21" s="38"/>
      <c r="L21" s="19">
        <f t="shared" si="1"/>
        <v>0</v>
      </c>
      <c r="M21" s="38"/>
      <c r="N21" s="38"/>
      <c r="O21" s="38"/>
      <c r="P21" s="19">
        <f t="shared" si="2"/>
        <v>0</v>
      </c>
      <c r="Q21" s="38"/>
      <c r="R21" s="38"/>
      <c r="S21" s="38"/>
      <c r="T21" s="19">
        <f t="shared" si="3"/>
        <v>0</v>
      </c>
    </row>
    <row r="22" spans="1:20" ht="26.25" customHeight="1">
      <c r="A22" s="63" t="s">
        <v>129</v>
      </c>
      <c r="B22" s="64"/>
      <c r="C22" s="20" t="s">
        <v>130</v>
      </c>
      <c r="D22" s="38">
        <v>12377.4</v>
      </c>
      <c r="E22" s="37">
        <v>195.7</v>
      </c>
      <c r="F22" s="38">
        <v>338.5</v>
      </c>
      <c r="G22" s="32">
        <v>593.70000000000005</v>
      </c>
      <c r="H22" s="22">
        <f t="shared" si="4"/>
        <v>1127.9000000000001</v>
      </c>
      <c r="I22" s="38">
        <v>496.6</v>
      </c>
      <c r="J22" s="38">
        <v>458</v>
      </c>
      <c r="K22" s="38">
        <v>4654.6000000000004</v>
      </c>
      <c r="L22" s="19">
        <f t="shared" si="1"/>
        <v>5609.2000000000007</v>
      </c>
      <c r="M22" s="38">
        <v>529</v>
      </c>
      <c r="N22" s="38">
        <v>2323.1999999999998</v>
      </c>
      <c r="O22" s="38">
        <v>453.4</v>
      </c>
      <c r="P22" s="19">
        <f t="shared" si="2"/>
        <v>3305.6</v>
      </c>
      <c r="Q22" s="38">
        <v>711.6</v>
      </c>
      <c r="R22" s="38">
        <v>587</v>
      </c>
      <c r="S22" s="38">
        <v>967</v>
      </c>
      <c r="T22" s="19">
        <f t="shared" si="3"/>
        <v>12308.300000000001</v>
      </c>
    </row>
    <row r="23" spans="1:20" ht="42" customHeight="1">
      <c r="A23" s="63" t="s">
        <v>137</v>
      </c>
      <c r="B23" s="64"/>
      <c r="C23" s="20" t="s">
        <v>138</v>
      </c>
      <c r="D23" s="38">
        <v>20</v>
      </c>
      <c r="E23" s="37"/>
      <c r="F23" s="38"/>
      <c r="G23" s="32"/>
      <c r="H23" s="22">
        <f t="shared" si="4"/>
        <v>0</v>
      </c>
      <c r="I23" s="32"/>
      <c r="J23" s="32"/>
      <c r="K23" s="32"/>
      <c r="L23" s="19">
        <f t="shared" si="1"/>
        <v>0</v>
      </c>
      <c r="M23" s="32"/>
      <c r="N23" s="32"/>
      <c r="O23" s="38">
        <v>1</v>
      </c>
      <c r="P23" s="19">
        <f t="shared" si="2"/>
        <v>1</v>
      </c>
      <c r="Q23" s="38"/>
      <c r="R23" s="38">
        <v>2</v>
      </c>
      <c r="S23" s="38">
        <v>2</v>
      </c>
      <c r="T23" s="19">
        <f t="shared" si="3"/>
        <v>5</v>
      </c>
    </row>
    <row r="24" spans="1:20" ht="33.75" customHeight="1">
      <c r="A24" s="67" t="s">
        <v>56</v>
      </c>
      <c r="B24" s="67"/>
      <c r="C24" s="24" t="s">
        <v>57</v>
      </c>
      <c r="D24" s="22">
        <f>SUM(D25:D29)</f>
        <v>230588.90000000002</v>
      </c>
      <c r="E24" s="22">
        <f>SUM(E25:E29)</f>
        <v>434.2</v>
      </c>
      <c r="F24" s="22">
        <f t="shared" ref="F24:G24" si="9">SUM(F25:F29)</f>
        <v>278</v>
      </c>
      <c r="G24" s="22">
        <f t="shared" si="9"/>
        <v>1143.1000000000001</v>
      </c>
      <c r="H24" s="22">
        <f t="shared" si="4"/>
        <v>1855.3000000000002</v>
      </c>
      <c r="I24" s="22">
        <f t="shared" ref="I24:K24" si="10">SUM(I25:I29)</f>
        <v>8371.3000000000011</v>
      </c>
      <c r="J24" s="22">
        <f t="shared" si="10"/>
        <v>1403.3000000000002</v>
      </c>
      <c r="K24" s="22">
        <f t="shared" si="10"/>
        <v>414.8</v>
      </c>
      <c r="L24" s="19">
        <f t="shared" si="1"/>
        <v>10189.400000000001</v>
      </c>
      <c r="M24" s="19">
        <f>SUM(M25:M29)</f>
        <v>8673.1</v>
      </c>
      <c r="N24" s="19">
        <f>SUM(N25:N29)</f>
        <v>5726.5</v>
      </c>
      <c r="O24" s="19">
        <f>SUM(O25:O29)</f>
        <v>45777.299999999996</v>
      </c>
      <c r="P24" s="19">
        <f t="shared" si="2"/>
        <v>60176.899999999994</v>
      </c>
      <c r="Q24" s="19">
        <f>SUM(Q25:Q29)</f>
        <v>40708.000000000007</v>
      </c>
      <c r="R24" s="19">
        <f t="shared" ref="R24:S24" si="11">SUM(R25:R29)</f>
        <v>11383.6</v>
      </c>
      <c r="S24" s="19">
        <f t="shared" si="11"/>
        <v>53724.2</v>
      </c>
      <c r="T24" s="19">
        <f t="shared" si="3"/>
        <v>178037.40000000002</v>
      </c>
    </row>
    <row r="25" spans="1:20" ht="25.5" customHeight="1">
      <c r="A25" s="63" t="s">
        <v>58</v>
      </c>
      <c r="B25" s="65"/>
      <c r="C25" s="20" t="s">
        <v>59</v>
      </c>
      <c r="D25" s="38">
        <v>4571</v>
      </c>
      <c r="E25" s="38">
        <v>77.2</v>
      </c>
      <c r="F25" s="38">
        <v>223.2</v>
      </c>
      <c r="G25" s="38">
        <v>477.7</v>
      </c>
      <c r="H25" s="22">
        <f t="shared" si="4"/>
        <v>778.09999999999991</v>
      </c>
      <c r="I25" s="38">
        <v>306.2</v>
      </c>
      <c r="J25" s="38">
        <v>332</v>
      </c>
      <c r="K25" s="38">
        <v>402.8</v>
      </c>
      <c r="L25" s="19">
        <f t="shared" si="1"/>
        <v>1041</v>
      </c>
      <c r="M25" s="38">
        <v>540.6</v>
      </c>
      <c r="N25" s="38">
        <v>296.5</v>
      </c>
      <c r="O25" s="38">
        <v>369.3</v>
      </c>
      <c r="P25" s="19">
        <f t="shared" si="2"/>
        <v>1206.4000000000001</v>
      </c>
      <c r="Q25" s="38">
        <v>448.5</v>
      </c>
      <c r="R25" s="38">
        <v>435</v>
      </c>
      <c r="S25" s="38">
        <v>654.4</v>
      </c>
      <c r="T25" s="19">
        <f t="shared" si="3"/>
        <v>4563.3999999999996</v>
      </c>
    </row>
    <row r="26" spans="1:20" ht="18.75" customHeight="1">
      <c r="A26" s="63" t="s">
        <v>124</v>
      </c>
      <c r="B26" s="65"/>
      <c r="C26" s="20" t="s">
        <v>125</v>
      </c>
      <c r="D26" s="38"/>
      <c r="E26" s="38"/>
      <c r="F26" s="38"/>
      <c r="G26" s="38"/>
      <c r="H26" s="22">
        <f t="shared" si="4"/>
        <v>0</v>
      </c>
      <c r="I26" s="38"/>
      <c r="J26" s="38"/>
      <c r="K26" s="38"/>
      <c r="L26" s="19">
        <f t="shared" si="1"/>
        <v>0</v>
      </c>
      <c r="M26" s="23"/>
      <c r="N26" s="38"/>
      <c r="O26" s="38"/>
      <c r="P26" s="19">
        <f t="shared" si="2"/>
        <v>0</v>
      </c>
      <c r="Q26" s="38"/>
      <c r="R26" s="38"/>
      <c r="S26" s="38"/>
      <c r="T26" s="19">
        <f t="shared" si="3"/>
        <v>0</v>
      </c>
    </row>
    <row r="27" spans="1:20" ht="18.75" customHeight="1">
      <c r="A27" s="63" t="s">
        <v>60</v>
      </c>
      <c r="B27" s="65"/>
      <c r="C27" s="20" t="s">
        <v>61</v>
      </c>
      <c r="D27" s="38">
        <v>10615.2</v>
      </c>
      <c r="E27" s="38"/>
      <c r="F27" s="38"/>
      <c r="G27" s="38">
        <v>664</v>
      </c>
      <c r="H27" s="22">
        <f t="shared" si="4"/>
        <v>664</v>
      </c>
      <c r="I27" s="38">
        <v>1745.2</v>
      </c>
      <c r="J27" s="38">
        <v>908.4</v>
      </c>
      <c r="K27" s="38"/>
      <c r="L27" s="19">
        <f t="shared" si="1"/>
        <v>2653.6</v>
      </c>
      <c r="M27" s="23">
        <v>1805.3</v>
      </c>
      <c r="N27" s="38">
        <v>930.5</v>
      </c>
      <c r="O27" s="38">
        <v>926.4</v>
      </c>
      <c r="P27" s="19">
        <f t="shared" si="2"/>
        <v>3662.2000000000003</v>
      </c>
      <c r="Q27" s="38">
        <v>932.3</v>
      </c>
      <c r="R27" s="38">
        <v>892.7</v>
      </c>
      <c r="S27" s="38">
        <v>1786.8</v>
      </c>
      <c r="T27" s="19">
        <f t="shared" si="3"/>
        <v>10591.6</v>
      </c>
    </row>
    <row r="28" spans="1:20" ht="26.25" customHeight="1">
      <c r="A28" s="63" t="s">
        <v>62</v>
      </c>
      <c r="B28" s="65"/>
      <c r="C28" s="20" t="s">
        <v>63</v>
      </c>
      <c r="D28" s="38">
        <v>209682.7</v>
      </c>
      <c r="E28" s="37">
        <v>263.8</v>
      </c>
      <c r="F28" s="38"/>
      <c r="G28" s="32"/>
      <c r="H28" s="22">
        <f t="shared" si="4"/>
        <v>263.8</v>
      </c>
      <c r="I28" s="23">
        <v>6104.7</v>
      </c>
      <c r="J28" s="38">
        <v>162.9</v>
      </c>
      <c r="K28" s="38"/>
      <c r="L28" s="19">
        <f t="shared" si="1"/>
        <v>6267.5999999999995</v>
      </c>
      <c r="M28" s="38">
        <v>6205</v>
      </c>
      <c r="N28" s="38">
        <v>4462.8</v>
      </c>
      <c r="O28" s="38">
        <v>44346</v>
      </c>
      <c r="P28" s="19">
        <f t="shared" si="2"/>
        <v>55013.8</v>
      </c>
      <c r="Q28" s="38">
        <v>38906.800000000003</v>
      </c>
      <c r="R28" s="38">
        <v>9750.6</v>
      </c>
      <c r="S28" s="38">
        <v>47078.7</v>
      </c>
      <c r="T28" s="19">
        <f t="shared" si="3"/>
        <v>157281.29999999999</v>
      </c>
    </row>
    <row r="29" spans="1:20" ht="26.25" customHeight="1">
      <c r="A29" s="63" t="s">
        <v>64</v>
      </c>
      <c r="B29" s="65"/>
      <c r="C29" s="20" t="s">
        <v>65</v>
      </c>
      <c r="D29" s="38">
        <v>5720</v>
      </c>
      <c r="E29" s="32">
        <v>93.2</v>
      </c>
      <c r="F29" s="32">
        <v>54.8</v>
      </c>
      <c r="G29" s="32">
        <v>1.4</v>
      </c>
      <c r="H29" s="22">
        <f t="shared" si="4"/>
        <v>149.4</v>
      </c>
      <c r="I29" s="38">
        <v>215.2</v>
      </c>
      <c r="J29" s="38"/>
      <c r="K29" s="38">
        <v>12</v>
      </c>
      <c r="L29" s="19">
        <f t="shared" si="1"/>
        <v>227.2</v>
      </c>
      <c r="M29" s="38">
        <v>122.2</v>
      </c>
      <c r="N29" s="38">
        <v>36.700000000000003</v>
      </c>
      <c r="O29" s="38">
        <v>135.6</v>
      </c>
      <c r="P29" s="19">
        <f t="shared" si="2"/>
        <v>294.5</v>
      </c>
      <c r="Q29" s="38">
        <v>420.4</v>
      </c>
      <c r="R29" s="38">
        <v>305.3</v>
      </c>
      <c r="S29" s="38">
        <v>4204.3</v>
      </c>
      <c r="T29" s="19">
        <f t="shared" si="3"/>
        <v>5601.1</v>
      </c>
    </row>
    <row r="30" spans="1:20" ht="33.75" customHeight="1">
      <c r="A30" s="67" t="s">
        <v>66</v>
      </c>
      <c r="B30" s="67"/>
      <c r="C30" s="24" t="s">
        <v>67</v>
      </c>
      <c r="D30" s="22">
        <f>SUM(D31:D34)</f>
        <v>116073.90000000001</v>
      </c>
      <c r="E30" s="22">
        <f t="shared" ref="E30:J30" si="12">SUM(E31:E34)</f>
        <v>196.2</v>
      </c>
      <c r="F30" s="22">
        <f t="shared" si="12"/>
        <v>353.1</v>
      </c>
      <c r="G30" s="22">
        <f t="shared" si="12"/>
        <v>16516.5</v>
      </c>
      <c r="H30" s="22">
        <f t="shared" si="4"/>
        <v>17065.8</v>
      </c>
      <c r="I30" s="22">
        <f t="shared" si="12"/>
        <v>9434.8000000000011</v>
      </c>
      <c r="J30" s="22">
        <f t="shared" si="12"/>
        <v>11344.6</v>
      </c>
      <c r="K30" s="22">
        <f t="shared" ref="K30" si="13">SUM(K31:K34)</f>
        <v>7821.2</v>
      </c>
      <c r="L30" s="19">
        <f t="shared" si="1"/>
        <v>28600.600000000002</v>
      </c>
      <c r="M30" s="22">
        <f t="shared" ref="M30" si="14">SUM(M31:M34)</f>
        <v>14848.2</v>
      </c>
      <c r="N30" s="22">
        <f t="shared" ref="N30" si="15">SUM(N31:N34)</f>
        <v>3577.8999999999996</v>
      </c>
      <c r="O30" s="22">
        <f t="shared" ref="O30" si="16">SUM(O31:O34)</f>
        <v>4226.3999999999996</v>
      </c>
      <c r="P30" s="19">
        <f t="shared" si="2"/>
        <v>22652.5</v>
      </c>
      <c r="Q30" s="22">
        <f t="shared" ref="Q30" si="17">SUM(Q31:Q34)</f>
        <v>4120.2</v>
      </c>
      <c r="R30" s="22">
        <f t="shared" ref="R30" si="18">SUM(R31:R34)</f>
        <v>9952.5</v>
      </c>
      <c r="S30" s="22">
        <f t="shared" ref="S30" si="19">SUM(S31:S34)</f>
        <v>28495.600000000002</v>
      </c>
      <c r="T30" s="19">
        <f t="shared" si="3"/>
        <v>110887.2</v>
      </c>
    </row>
    <row r="31" spans="1:20" ht="18" customHeight="1">
      <c r="A31" s="63" t="s">
        <v>68</v>
      </c>
      <c r="B31" s="66"/>
      <c r="C31" s="20" t="s">
        <v>69</v>
      </c>
      <c r="D31" s="38">
        <v>619.6</v>
      </c>
      <c r="E31" s="37"/>
      <c r="F31" s="32"/>
      <c r="G31" s="38">
        <v>256</v>
      </c>
      <c r="H31" s="22">
        <f t="shared" si="4"/>
        <v>256</v>
      </c>
      <c r="I31" s="38">
        <v>52.6</v>
      </c>
      <c r="J31" s="38"/>
      <c r="K31" s="38">
        <v>46.7</v>
      </c>
      <c r="L31" s="19">
        <f t="shared" si="1"/>
        <v>99.300000000000011</v>
      </c>
      <c r="M31" s="38">
        <v>22.1</v>
      </c>
      <c r="N31" s="38">
        <v>39</v>
      </c>
      <c r="O31" s="38">
        <v>39.6</v>
      </c>
      <c r="P31" s="19">
        <f t="shared" si="2"/>
        <v>100.7</v>
      </c>
      <c r="Q31" s="38">
        <v>33.9</v>
      </c>
      <c r="R31" s="38">
        <v>22.7</v>
      </c>
      <c r="S31" s="38">
        <v>69.2</v>
      </c>
      <c r="T31" s="19">
        <f t="shared" si="3"/>
        <v>581.80000000000007</v>
      </c>
    </row>
    <row r="32" spans="1:20" ht="18" customHeight="1">
      <c r="A32" s="63" t="s">
        <v>70</v>
      </c>
      <c r="B32" s="65"/>
      <c r="C32" s="20" t="s">
        <v>71</v>
      </c>
      <c r="D32" s="38">
        <v>101052</v>
      </c>
      <c r="E32" s="37"/>
      <c r="F32" s="38"/>
      <c r="G32" s="38">
        <v>15223.3</v>
      </c>
      <c r="H32" s="22">
        <f t="shared" si="4"/>
        <v>15223.3</v>
      </c>
      <c r="I32" s="38">
        <v>8703.7000000000007</v>
      </c>
      <c r="J32" s="38">
        <v>10675.6</v>
      </c>
      <c r="K32" s="38">
        <v>7142.7</v>
      </c>
      <c r="L32" s="19">
        <f t="shared" si="1"/>
        <v>26522.000000000004</v>
      </c>
      <c r="M32" s="38">
        <v>10525.7</v>
      </c>
      <c r="N32" s="38">
        <v>2923.2</v>
      </c>
      <c r="O32" s="38">
        <v>1741</v>
      </c>
      <c r="P32" s="19">
        <f t="shared" si="2"/>
        <v>15189.900000000001</v>
      </c>
      <c r="Q32" s="38">
        <v>3417.1</v>
      </c>
      <c r="R32" s="38">
        <v>8932.5</v>
      </c>
      <c r="S32" s="38">
        <v>26850.2</v>
      </c>
      <c r="T32" s="19">
        <f t="shared" si="3"/>
        <v>96135</v>
      </c>
    </row>
    <row r="33" spans="1:20" ht="18" customHeight="1">
      <c r="A33" s="63" t="s">
        <v>131</v>
      </c>
      <c r="B33" s="64"/>
      <c r="C33" s="20" t="s">
        <v>132</v>
      </c>
      <c r="D33" s="38">
        <v>5715.3</v>
      </c>
      <c r="E33" s="37"/>
      <c r="F33" s="38"/>
      <c r="G33" s="38"/>
      <c r="H33" s="22">
        <f t="shared" si="4"/>
        <v>0</v>
      </c>
      <c r="I33" s="38"/>
      <c r="J33" s="38"/>
      <c r="K33" s="38"/>
      <c r="L33" s="19">
        <f t="shared" si="1"/>
        <v>0</v>
      </c>
      <c r="M33" s="38">
        <v>3735.5</v>
      </c>
      <c r="N33" s="38"/>
      <c r="O33" s="38">
        <v>1979.8</v>
      </c>
      <c r="P33" s="19">
        <f t="shared" si="2"/>
        <v>5715.3</v>
      </c>
      <c r="Q33" s="38"/>
      <c r="R33" s="38"/>
      <c r="S33" s="38"/>
      <c r="T33" s="19">
        <f t="shared" si="3"/>
        <v>5715.3</v>
      </c>
    </row>
    <row r="34" spans="1:20" ht="26.25" customHeight="1">
      <c r="A34" s="63" t="s">
        <v>72</v>
      </c>
      <c r="B34" s="65"/>
      <c r="C34" s="20" t="s">
        <v>73</v>
      </c>
      <c r="D34" s="38">
        <v>8687</v>
      </c>
      <c r="E34" s="38">
        <v>196.2</v>
      </c>
      <c r="F34" s="38">
        <v>353.1</v>
      </c>
      <c r="G34" s="38">
        <v>1037.2</v>
      </c>
      <c r="H34" s="22">
        <f t="shared" si="4"/>
        <v>1586.5</v>
      </c>
      <c r="I34" s="38">
        <v>678.5</v>
      </c>
      <c r="J34" s="38">
        <v>669</v>
      </c>
      <c r="K34" s="38">
        <v>631.79999999999995</v>
      </c>
      <c r="L34" s="19">
        <f t="shared" si="1"/>
        <v>1979.3</v>
      </c>
      <c r="M34" s="38">
        <v>564.9</v>
      </c>
      <c r="N34" s="38">
        <v>615.70000000000005</v>
      </c>
      <c r="O34" s="38">
        <v>466</v>
      </c>
      <c r="P34" s="19">
        <f t="shared" si="2"/>
        <v>1646.6</v>
      </c>
      <c r="Q34" s="38">
        <v>669.2</v>
      </c>
      <c r="R34" s="38">
        <v>997.3</v>
      </c>
      <c r="S34" s="38">
        <v>1576.2</v>
      </c>
      <c r="T34" s="19">
        <f t="shared" si="3"/>
        <v>8455.1</v>
      </c>
    </row>
    <row r="35" spans="1:20" ht="28.5" customHeight="1">
      <c r="A35" s="67" t="s">
        <v>74</v>
      </c>
      <c r="B35" s="67"/>
      <c r="C35" s="24" t="s">
        <v>29</v>
      </c>
      <c r="D35" s="22">
        <f>D36</f>
        <v>28476.1</v>
      </c>
      <c r="E35" s="22">
        <f t="shared" ref="E35:I35" si="20">E36</f>
        <v>0</v>
      </c>
      <c r="F35" s="22">
        <f t="shared" si="20"/>
        <v>0</v>
      </c>
      <c r="G35" s="22">
        <f t="shared" si="20"/>
        <v>0</v>
      </c>
      <c r="H35" s="22">
        <f t="shared" si="4"/>
        <v>0</v>
      </c>
      <c r="I35" s="22">
        <f t="shared" si="20"/>
        <v>0</v>
      </c>
      <c r="J35" s="22">
        <f t="shared" ref="J35:S35" si="21">J36</f>
        <v>0</v>
      </c>
      <c r="K35" s="22">
        <f t="shared" si="21"/>
        <v>0</v>
      </c>
      <c r="L35" s="19">
        <f t="shared" si="1"/>
        <v>0</v>
      </c>
      <c r="M35" s="22">
        <f t="shared" si="21"/>
        <v>0</v>
      </c>
      <c r="N35" s="22">
        <f t="shared" si="21"/>
        <v>0</v>
      </c>
      <c r="O35" s="22">
        <f t="shared" si="21"/>
        <v>0</v>
      </c>
      <c r="P35" s="19">
        <f t="shared" si="2"/>
        <v>0</v>
      </c>
      <c r="Q35" s="22">
        <f t="shared" si="21"/>
        <v>0</v>
      </c>
      <c r="R35" s="22">
        <f t="shared" si="21"/>
        <v>0</v>
      </c>
      <c r="S35" s="22">
        <f t="shared" si="21"/>
        <v>15975.7</v>
      </c>
      <c r="T35" s="19">
        <f t="shared" si="3"/>
        <v>15975.7</v>
      </c>
    </row>
    <row r="36" spans="1:20" ht="26.25" customHeight="1">
      <c r="A36" s="63" t="s">
        <v>75</v>
      </c>
      <c r="B36" s="65"/>
      <c r="C36" s="20" t="s">
        <v>76</v>
      </c>
      <c r="D36" s="38">
        <v>28476.1</v>
      </c>
      <c r="E36" s="32"/>
      <c r="F36" s="32"/>
      <c r="G36" s="32"/>
      <c r="H36" s="22">
        <f t="shared" si="4"/>
        <v>0</v>
      </c>
      <c r="I36" s="23"/>
      <c r="J36" s="23"/>
      <c r="K36" s="23"/>
      <c r="L36" s="19">
        <f t="shared" si="1"/>
        <v>0</v>
      </c>
      <c r="M36" s="23"/>
      <c r="N36" s="23"/>
      <c r="O36" s="38"/>
      <c r="P36" s="19">
        <f t="shared" si="2"/>
        <v>0</v>
      </c>
      <c r="Q36" s="38"/>
      <c r="R36" s="38"/>
      <c r="S36" s="38">
        <v>15975.7</v>
      </c>
      <c r="T36" s="19">
        <f t="shared" si="3"/>
        <v>15975.7</v>
      </c>
    </row>
    <row r="37" spans="1:20" ht="27" customHeight="1">
      <c r="A37" s="67" t="s">
        <v>77</v>
      </c>
      <c r="B37" s="67"/>
      <c r="C37" s="24" t="s">
        <v>78</v>
      </c>
      <c r="D37" s="22">
        <f>SUM(D38:D42)</f>
        <v>1245281.5999999999</v>
      </c>
      <c r="E37" s="22">
        <f t="shared" ref="E37:G37" si="22">SUM(E38:E42)</f>
        <v>45161.600000000006</v>
      </c>
      <c r="F37" s="22">
        <f t="shared" si="22"/>
        <v>37252.800000000003</v>
      </c>
      <c r="G37" s="22">
        <f t="shared" si="22"/>
        <v>117422.29999999999</v>
      </c>
      <c r="H37" s="22">
        <f t="shared" si="4"/>
        <v>199836.7</v>
      </c>
      <c r="I37" s="22">
        <f t="shared" ref="I37:K37" si="23">SUM(I38:I42)</f>
        <v>100103.00000000001</v>
      </c>
      <c r="J37" s="22">
        <f t="shared" si="23"/>
        <v>109033</v>
      </c>
      <c r="K37" s="22">
        <f t="shared" si="23"/>
        <v>154606.9</v>
      </c>
      <c r="L37" s="19">
        <f t="shared" si="1"/>
        <v>363742.9</v>
      </c>
      <c r="M37" s="19">
        <f>SUM(M38:M42)</f>
        <v>87513</v>
      </c>
      <c r="N37" s="19">
        <f t="shared" ref="N37:O37" si="24">SUM(N38:N42)</f>
        <v>50672.800000000003</v>
      </c>
      <c r="O37" s="19">
        <f t="shared" si="24"/>
        <v>80719.400000000009</v>
      </c>
      <c r="P37" s="19">
        <f t="shared" si="2"/>
        <v>218905.2</v>
      </c>
      <c r="Q37" s="19">
        <f>SUM(Q38:Q42)</f>
        <v>127355.9</v>
      </c>
      <c r="R37" s="19">
        <f t="shared" ref="R37:S37" si="25">SUM(R38:R42)</f>
        <v>70782.899999999994</v>
      </c>
      <c r="S37" s="19">
        <f t="shared" si="25"/>
        <v>220496.1</v>
      </c>
      <c r="T37" s="19">
        <f t="shared" si="3"/>
        <v>1201119.7000000002</v>
      </c>
    </row>
    <row r="38" spans="1:20" ht="17.25" customHeight="1">
      <c r="A38" s="63" t="s">
        <v>79</v>
      </c>
      <c r="B38" s="65"/>
      <c r="C38" s="20" t="s">
        <v>80</v>
      </c>
      <c r="D38" s="38">
        <v>375850.1</v>
      </c>
      <c r="E38" s="38">
        <v>13635.9</v>
      </c>
      <c r="F38" s="38">
        <v>9579.7999999999993</v>
      </c>
      <c r="G38" s="38">
        <v>33974.300000000003</v>
      </c>
      <c r="H38" s="22">
        <f t="shared" si="4"/>
        <v>57190</v>
      </c>
      <c r="I38" s="38">
        <v>31471.3</v>
      </c>
      <c r="J38" s="38">
        <v>29371.200000000001</v>
      </c>
      <c r="K38" s="38">
        <v>33568.5</v>
      </c>
      <c r="L38" s="19">
        <f t="shared" si="1"/>
        <v>94411</v>
      </c>
      <c r="M38" s="38">
        <v>33621</v>
      </c>
      <c r="N38" s="38">
        <v>16690</v>
      </c>
      <c r="O38" s="38">
        <v>23579.5</v>
      </c>
      <c r="P38" s="19">
        <f t="shared" si="2"/>
        <v>73890.5</v>
      </c>
      <c r="Q38" s="38">
        <v>40141.1</v>
      </c>
      <c r="R38" s="38">
        <v>19124.5</v>
      </c>
      <c r="S38" s="38">
        <v>66130</v>
      </c>
      <c r="T38" s="19">
        <f t="shared" si="3"/>
        <v>350887.1</v>
      </c>
    </row>
    <row r="39" spans="1:20" ht="16.5" customHeight="1">
      <c r="A39" s="63" t="s">
        <v>81</v>
      </c>
      <c r="B39" s="65"/>
      <c r="C39" s="20" t="s">
        <v>82</v>
      </c>
      <c r="D39" s="38">
        <v>755942.8</v>
      </c>
      <c r="E39" s="38">
        <v>27773.5</v>
      </c>
      <c r="F39" s="38">
        <v>23681.8</v>
      </c>
      <c r="G39" s="38">
        <v>72151.899999999994</v>
      </c>
      <c r="H39" s="22">
        <f t="shared" si="4"/>
        <v>123607.2</v>
      </c>
      <c r="I39" s="38">
        <v>60025</v>
      </c>
      <c r="J39" s="38">
        <v>70777</v>
      </c>
      <c r="K39" s="38">
        <v>102889.9</v>
      </c>
      <c r="L39" s="19">
        <f t="shared" si="1"/>
        <v>233691.9</v>
      </c>
      <c r="M39" s="38">
        <v>42817.4</v>
      </c>
      <c r="N39" s="38">
        <v>29878.5</v>
      </c>
      <c r="O39" s="38">
        <v>51607.6</v>
      </c>
      <c r="P39" s="19">
        <f t="shared" si="2"/>
        <v>124303.5</v>
      </c>
      <c r="Q39" s="38">
        <v>75852.800000000003</v>
      </c>
      <c r="R39" s="38">
        <v>46831.7</v>
      </c>
      <c r="S39" s="38">
        <v>134059.79999999999</v>
      </c>
      <c r="T39" s="19">
        <f t="shared" si="3"/>
        <v>738346.89999999991</v>
      </c>
    </row>
    <row r="40" spans="1:20" ht="16.5" customHeight="1">
      <c r="A40" s="63" t="s">
        <v>139</v>
      </c>
      <c r="B40" s="65"/>
      <c r="C40" s="20" t="s">
        <v>140</v>
      </c>
      <c r="D40" s="38">
        <v>59893.8</v>
      </c>
      <c r="E40" s="38">
        <v>2522.8000000000002</v>
      </c>
      <c r="F40" s="38">
        <v>1899.4</v>
      </c>
      <c r="G40" s="38">
        <v>6229.9</v>
      </c>
      <c r="H40" s="22">
        <f t="shared" si="4"/>
        <v>10652.1</v>
      </c>
      <c r="I40" s="38">
        <v>4526</v>
      </c>
      <c r="J40" s="38">
        <v>5034.3</v>
      </c>
      <c r="K40" s="38">
        <v>10737.6</v>
      </c>
      <c r="L40" s="19">
        <f t="shared" si="1"/>
        <v>20297.900000000001</v>
      </c>
      <c r="M40" s="38">
        <v>2435.1</v>
      </c>
      <c r="N40" s="38">
        <v>652.4</v>
      </c>
      <c r="O40" s="38">
        <v>2754.6</v>
      </c>
      <c r="P40" s="19">
        <f t="shared" si="2"/>
        <v>5842.1</v>
      </c>
      <c r="Q40" s="38">
        <v>6629.5</v>
      </c>
      <c r="R40" s="38">
        <v>3026.2</v>
      </c>
      <c r="S40" s="38">
        <v>12582.1</v>
      </c>
      <c r="T40" s="19">
        <f t="shared" si="3"/>
        <v>59029.899999999994</v>
      </c>
    </row>
    <row r="41" spans="1:20" ht="24">
      <c r="A41" s="63" t="s">
        <v>83</v>
      </c>
      <c r="B41" s="65"/>
      <c r="C41" s="20" t="s">
        <v>84</v>
      </c>
      <c r="D41" s="38">
        <v>12319</v>
      </c>
      <c r="E41" s="38">
        <v>123</v>
      </c>
      <c r="F41" s="38">
        <v>164</v>
      </c>
      <c r="G41" s="38">
        <v>374</v>
      </c>
      <c r="H41" s="22">
        <f t="shared" si="4"/>
        <v>661</v>
      </c>
      <c r="I41" s="38">
        <v>683.1</v>
      </c>
      <c r="J41" s="38">
        <v>209.8</v>
      </c>
      <c r="K41" s="38">
        <v>2981.8</v>
      </c>
      <c r="L41" s="19">
        <f t="shared" si="1"/>
        <v>3874.7000000000003</v>
      </c>
      <c r="M41" s="38">
        <v>4618.3</v>
      </c>
      <c r="N41" s="38">
        <v>1497.8</v>
      </c>
      <c r="O41" s="38">
        <v>232.3</v>
      </c>
      <c r="P41" s="19">
        <f t="shared" si="2"/>
        <v>6348.4000000000005</v>
      </c>
      <c r="Q41" s="38">
        <v>300.5</v>
      </c>
      <c r="R41" s="38">
        <v>234.7</v>
      </c>
      <c r="S41" s="38">
        <v>484.1</v>
      </c>
      <c r="T41" s="19">
        <f t="shared" si="3"/>
        <v>11903.400000000003</v>
      </c>
    </row>
    <row r="42" spans="1:20">
      <c r="A42" s="63" t="s">
        <v>85</v>
      </c>
      <c r="B42" s="65"/>
      <c r="C42" s="20" t="s">
        <v>86</v>
      </c>
      <c r="D42" s="38">
        <v>41275.9</v>
      </c>
      <c r="E42" s="38">
        <v>1106.4000000000001</v>
      </c>
      <c r="F42" s="38">
        <v>1927.8</v>
      </c>
      <c r="G42" s="38">
        <v>4692.2</v>
      </c>
      <c r="H42" s="22">
        <f t="shared" si="4"/>
        <v>7726.4</v>
      </c>
      <c r="I42" s="38">
        <v>3397.6</v>
      </c>
      <c r="J42" s="38">
        <v>3640.7</v>
      </c>
      <c r="K42" s="38">
        <v>4429.1000000000004</v>
      </c>
      <c r="L42" s="19">
        <f t="shared" si="1"/>
        <v>11467.4</v>
      </c>
      <c r="M42" s="38">
        <v>4021.2</v>
      </c>
      <c r="N42" s="38">
        <v>1954.1</v>
      </c>
      <c r="O42" s="38">
        <v>2545.4</v>
      </c>
      <c r="P42" s="19">
        <f t="shared" si="2"/>
        <v>8520.6999999999989</v>
      </c>
      <c r="Q42" s="38">
        <v>4432</v>
      </c>
      <c r="R42" s="38">
        <v>1565.8</v>
      </c>
      <c r="S42" s="38">
        <v>7240.1</v>
      </c>
      <c r="T42" s="19">
        <f t="shared" si="3"/>
        <v>40952.400000000001</v>
      </c>
    </row>
    <row r="43" spans="1:20" ht="19.5" customHeight="1">
      <c r="A43" s="67" t="s">
        <v>87</v>
      </c>
      <c r="B43" s="67"/>
      <c r="C43" s="24" t="s">
        <v>88</v>
      </c>
      <c r="D43" s="22">
        <f>D44+D45</f>
        <v>165278.5</v>
      </c>
      <c r="E43" s="22">
        <f t="shared" ref="E43:G43" si="26">E44+E45</f>
        <v>6866.5</v>
      </c>
      <c r="F43" s="22">
        <f t="shared" si="26"/>
        <v>4708</v>
      </c>
      <c r="G43" s="22">
        <f t="shared" si="26"/>
        <v>18175.2</v>
      </c>
      <c r="H43" s="22">
        <f t="shared" si="4"/>
        <v>29749.7</v>
      </c>
      <c r="I43" s="22">
        <f t="shared" ref="I43:S43" si="27">I44+I45</f>
        <v>11647.9</v>
      </c>
      <c r="J43" s="22">
        <f>J44+J45</f>
        <v>14233.699999999999</v>
      </c>
      <c r="K43" s="22">
        <f t="shared" si="27"/>
        <v>10994</v>
      </c>
      <c r="L43" s="19">
        <f t="shared" si="1"/>
        <v>36875.599999999999</v>
      </c>
      <c r="M43" s="22">
        <f t="shared" si="27"/>
        <v>17603</v>
      </c>
      <c r="N43" s="22">
        <f t="shared" si="27"/>
        <v>9566.4</v>
      </c>
      <c r="O43" s="22">
        <f t="shared" si="27"/>
        <v>8416.3000000000011</v>
      </c>
      <c r="P43" s="19">
        <f t="shared" si="2"/>
        <v>35585.700000000004</v>
      </c>
      <c r="Q43" s="22">
        <f t="shared" si="27"/>
        <v>14396.8</v>
      </c>
      <c r="R43" s="22">
        <f t="shared" si="27"/>
        <v>9465</v>
      </c>
      <c r="S43" s="22">
        <f t="shared" si="27"/>
        <v>28802.3</v>
      </c>
      <c r="T43" s="19">
        <f t="shared" si="3"/>
        <v>154875.1</v>
      </c>
    </row>
    <row r="44" spans="1:20" ht="17.25" customHeight="1">
      <c r="A44" s="63" t="s">
        <v>89</v>
      </c>
      <c r="B44" s="65"/>
      <c r="C44" s="20" t="s">
        <v>30</v>
      </c>
      <c r="D44" s="38">
        <v>160793.60000000001</v>
      </c>
      <c r="E44" s="38">
        <v>6811.5</v>
      </c>
      <c r="F44" s="38">
        <v>4560.8999999999996</v>
      </c>
      <c r="G44" s="38">
        <v>17792.8</v>
      </c>
      <c r="H44" s="22">
        <f t="shared" si="4"/>
        <v>29165.199999999997</v>
      </c>
      <c r="I44" s="38">
        <v>11099.5</v>
      </c>
      <c r="J44" s="38">
        <v>13882.3</v>
      </c>
      <c r="K44" s="38">
        <v>10689.3</v>
      </c>
      <c r="L44" s="19">
        <f t="shared" si="1"/>
        <v>35671.1</v>
      </c>
      <c r="M44" s="38">
        <v>17253.400000000001</v>
      </c>
      <c r="N44" s="38">
        <v>9171.7999999999993</v>
      </c>
      <c r="O44" s="38">
        <v>8034.1</v>
      </c>
      <c r="P44" s="19">
        <f t="shared" si="2"/>
        <v>34459.300000000003</v>
      </c>
      <c r="Q44" s="38">
        <v>14105.8</v>
      </c>
      <c r="R44" s="38">
        <v>9165</v>
      </c>
      <c r="S44" s="38">
        <v>28073.5</v>
      </c>
      <c r="T44" s="19">
        <f t="shared" si="3"/>
        <v>150639.90000000002</v>
      </c>
    </row>
    <row r="45" spans="1:20" ht="26.25" customHeight="1">
      <c r="A45" s="63" t="s">
        <v>90</v>
      </c>
      <c r="B45" s="65"/>
      <c r="C45" s="20" t="s">
        <v>91</v>
      </c>
      <c r="D45" s="38">
        <v>4484.8999999999996</v>
      </c>
      <c r="E45" s="38">
        <v>55</v>
      </c>
      <c r="F45" s="38">
        <v>147.1</v>
      </c>
      <c r="G45" s="38">
        <v>382.4</v>
      </c>
      <c r="H45" s="22">
        <f t="shared" si="4"/>
        <v>584.5</v>
      </c>
      <c r="I45" s="38">
        <v>548.4</v>
      </c>
      <c r="J45" s="38">
        <v>351.4</v>
      </c>
      <c r="K45" s="38">
        <v>304.7</v>
      </c>
      <c r="L45" s="19">
        <f t="shared" si="1"/>
        <v>1204.5</v>
      </c>
      <c r="M45" s="38">
        <v>349.6</v>
      </c>
      <c r="N45" s="38">
        <v>394.6</v>
      </c>
      <c r="O45" s="38">
        <v>382.2</v>
      </c>
      <c r="P45" s="19">
        <f t="shared" si="2"/>
        <v>1126.4000000000001</v>
      </c>
      <c r="Q45" s="38">
        <v>291</v>
      </c>
      <c r="R45" s="38">
        <v>300</v>
      </c>
      <c r="S45" s="38">
        <v>728.8</v>
      </c>
      <c r="T45" s="19">
        <f t="shared" si="3"/>
        <v>4235.2</v>
      </c>
    </row>
    <row r="46" spans="1:20" ht="24" customHeight="1">
      <c r="A46" s="67" t="s">
        <v>92</v>
      </c>
      <c r="B46" s="67"/>
      <c r="C46" s="24" t="s">
        <v>93</v>
      </c>
      <c r="D46" s="22">
        <f>D47</f>
        <v>645.5</v>
      </c>
      <c r="E46" s="22">
        <f t="shared" ref="E46:G46" si="28">E47</f>
        <v>0</v>
      </c>
      <c r="F46" s="22">
        <f t="shared" si="28"/>
        <v>0</v>
      </c>
      <c r="G46" s="22">
        <f t="shared" si="28"/>
        <v>0</v>
      </c>
      <c r="H46" s="22">
        <f t="shared" si="4"/>
        <v>0</v>
      </c>
      <c r="I46" s="22">
        <f t="shared" ref="I46:K46" si="29">I47</f>
        <v>0</v>
      </c>
      <c r="J46" s="22">
        <f t="shared" si="29"/>
        <v>0</v>
      </c>
      <c r="K46" s="22">
        <f t="shared" si="29"/>
        <v>0</v>
      </c>
      <c r="L46" s="19">
        <f t="shared" si="1"/>
        <v>0</v>
      </c>
      <c r="M46" s="19">
        <f>M47</f>
        <v>121.2</v>
      </c>
      <c r="N46" s="19">
        <f t="shared" ref="N46:O46" si="30">N47</f>
        <v>439.1</v>
      </c>
      <c r="O46" s="19">
        <f t="shared" si="30"/>
        <v>85.2</v>
      </c>
      <c r="P46" s="19">
        <f t="shared" si="2"/>
        <v>645.50000000000011</v>
      </c>
      <c r="Q46" s="19">
        <f>Q47</f>
        <v>0</v>
      </c>
      <c r="R46" s="19">
        <f t="shared" ref="R46:S46" si="31">R47</f>
        <v>0</v>
      </c>
      <c r="S46" s="19">
        <f t="shared" si="31"/>
        <v>0</v>
      </c>
      <c r="T46" s="19">
        <f t="shared" si="3"/>
        <v>645.50000000000011</v>
      </c>
    </row>
    <row r="47" spans="1:20" ht="29.25" customHeight="1">
      <c r="A47" s="63" t="s">
        <v>94</v>
      </c>
      <c r="B47" s="65"/>
      <c r="C47" s="20" t="s">
        <v>95</v>
      </c>
      <c r="D47" s="38">
        <v>645.5</v>
      </c>
      <c r="E47" s="21"/>
      <c r="F47" s="21"/>
      <c r="G47" s="21"/>
      <c r="H47" s="22">
        <f t="shared" si="4"/>
        <v>0</v>
      </c>
      <c r="I47" s="23"/>
      <c r="J47" s="23"/>
      <c r="K47" s="23"/>
      <c r="L47" s="19">
        <f t="shared" si="1"/>
        <v>0</v>
      </c>
      <c r="M47" s="38">
        <v>121.2</v>
      </c>
      <c r="N47" s="38">
        <v>439.1</v>
      </c>
      <c r="O47" s="38">
        <v>85.2</v>
      </c>
      <c r="P47" s="19">
        <f t="shared" si="2"/>
        <v>645.50000000000011</v>
      </c>
      <c r="Q47" s="38"/>
      <c r="R47" s="38"/>
      <c r="S47" s="38"/>
      <c r="T47" s="19">
        <f t="shared" si="3"/>
        <v>645.50000000000011</v>
      </c>
    </row>
    <row r="48" spans="1:20" ht="28.5" customHeight="1">
      <c r="A48" s="67" t="s">
        <v>96</v>
      </c>
      <c r="B48" s="67"/>
      <c r="C48" s="24" t="s">
        <v>31</v>
      </c>
      <c r="D48" s="22">
        <f>SUM(D49:D53)</f>
        <v>101082.6</v>
      </c>
      <c r="E48" s="22">
        <f t="shared" ref="E48:G48" si="32">SUM(E49:E53)</f>
        <v>14</v>
      </c>
      <c r="F48" s="22">
        <f t="shared" si="32"/>
        <v>2659.2999999999997</v>
      </c>
      <c r="G48" s="22">
        <f t="shared" si="32"/>
        <v>9613.4</v>
      </c>
      <c r="H48" s="22">
        <f t="shared" si="4"/>
        <v>12286.699999999999</v>
      </c>
      <c r="I48" s="22">
        <f t="shared" ref="I48:K48" si="33">SUM(I49:I53)</f>
        <v>13723.1</v>
      </c>
      <c r="J48" s="22">
        <f t="shared" si="33"/>
        <v>10138.700000000001</v>
      </c>
      <c r="K48" s="22">
        <f t="shared" si="33"/>
        <v>7904.5</v>
      </c>
      <c r="L48" s="19">
        <f t="shared" si="1"/>
        <v>31766.300000000003</v>
      </c>
      <c r="M48" s="19">
        <f>SUM(M49:M53)</f>
        <v>305.5</v>
      </c>
      <c r="N48" s="19">
        <f t="shared" ref="N48" si="34">SUM(N49:N53)</f>
        <v>360.80000000000007</v>
      </c>
      <c r="O48" s="19">
        <f>SUM(O49:O53)</f>
        <v>333.6</v>
      </c>
      <c r="P48" s="19">
        <f t="shared" si="2"/>
        <v>999.90000000000009</v>
      </c>
      <c r="Q48" s="19">
        <f>SUM(Q49:Q53)</f>
        <v>5034.4000000000005</v>
      </c>
      <c r="R48" s="19">
        <f t="shared" ref="R48:S48" si="35">SUM(R49:R53)</f>
        <v>6187.2000000000007</v>
      </c>
      <c r="S48" s="19">
        <f t="shared" si="35"/>
        <v>26824.9</v>
      </c>
      <c r="T48" s="19">
        <f t="shared" si="3"/>
        <v>83099.399999999994</v>
      </c>
    </row>
    <row r="49" spans="1:20" ht="17.25" customHeight="1">
      <c r="A49" s="63" t="s">
        <v>97</v>
      </c>
      <c r="B49" s="65"/>
      <c r="C49" s="20" t="s">
        <v>98</v>
      </c>
      <c r="D49" s="38">
        <v>2703.8</v>
      </c>
      <c r="E49" s="38"/>
      <c r="F49" s="38"/>
      <c r="G49" s="38">
        <v>447.8</v>
      </c>
      <c r="H49" s="22">
        <f t="shared" si="4"/>
        <v>447.8</v>
      </c>
      <c r="I49" s="38">
        <v>226.3</v>
      </c>
      <c r="J49" s="38">
        <v>226.2</v>
      </c>
      <c r="K49" s="38">
        <v>226.2</v>
      </c>
      <c r="L49" s="19">
        <f t="shared" si="1"/>
        <v>678.7</v>
      </c>
      <c r="M49" s="38">
        <v>226.2</v>
      </c>
      <c r="N49" s="38">
        <v>226.8</v>
      </c>
      <c r="O49" s="38">
        <v>221.9</v>
      </c>
      <c r="P49" s="19">
        <f t="shared" si="2"/>
        <v>674.9</v>
      </c>
      <c r="Q49" s="38">
        <v>219.8</v>
      </c>
      <c r="R49" s="38">
        <v>224.8</v>
      </c>
      <c r="S49" s="38">
        <v>447.7</v>
      </c>
      <c r="T49" s="19">
        <f t="shared" si="3"/>
        <v>2693.7</v>
      </c>
    </row>
    <row r="50" spans="1:20" ht="27.75" customHeight="1">
      <c r="A50" s="63" t="s">
        <v>99</v>
      </c>
      <c r="B50" s="65"/>
      <c r="C50" s="20" t="s">
        <v>100</v>
      </c>
      <c r="D50" s="38"/>
      <c r="E50" s="38"/>
      <c r="F50" s="38"/>
      <c r="G50" s="38"/>
      <c r="H50" s="22">
        <f t="shared" si="4"/>
        <v>0</v>
      </c>
      <c r="I50" s="38"/>
      <c r="J50" s="38"/>
      <c r="K50" s="38"/>
      <c r="L50" s="19">
        <f t="shared" si="1"/>
        <v>0</v>
      </c>
      <c r="M50" s="38"/>
      <c r="N50" s="38"/>
      <c r="O50" s="38"/>
      <c r="P50" s="19">
        <f t="shared" si="2"/>
        <v>0</v>
      </c>
      <c r="Q50" s="38"/>
      <c r="R50" s="38"/>
      <c r="S50" s="38"/>
      <c r="T50" s="19">
        <f t="shared" si="3"/>
        <v>0</v>
      </c>
    </row>
    <row r="51" spans="1:20">
      <c r="A51" s="63" t="s">
        <v>101</v>
      </c>
      <c r="B51" s="65"/>
      <c r="C51" s="20" t="s">
        <v>102</v>
      </c>
      <c r="D51" s="38">
        <v>60621.2</v>
      </c>
      <c r="E51" s="38"/>
      <c r="F51" s="38">
        <v>2485.6999999999998</v>
      </c>
      <c r="G51" s="38">
        <v>7586.4</v>
      </c>
      <c r="H51" s="22">
        <f t="shared" si="4"/>
        <v>10072.099999999999</v>
      </c>
      <c r="I51" s="38">
        <v>6308.7</v>
      </c>
      <c r="J51" s="38">
        <v>9713.9</v>
      </c>
      <c r="K51" s="38">
        <v>7494.4</v>
      </c>
      <c r="L51" s="19">
        <f t="shared" si="1"/>
        <v>23517</v>
      </c>
      <c r="M51" s="38">
        <v>20</v>
      </c>
      <c r="N51" s="38"/>
      <c r="O51" s="38"/>
      <c r="P51" s="19">
        <f t="shared" si="2"/>
        <v>20</v>
      </c>
      <c r="Q51" s="38">
        <v>4693.8</v>
      </c>
      <c r="R51" s="38">
        <v>5792.6</v>
      </c>
      <c r="S51" s="38">
        <v>11675.9</v>
      </c>
      <c r="T51" s="19">
        <f t="shared" si="3"/>
        <v>55771.4</v>
      </c>
    </row>
    <row r="52" spans="1:20" ht="17.25" customHeight="1">
      <c r="A52" s="63" t="s">
        <v>103</v>
      </c>
      <c r="B52" s="65"/>
      <c r="C52" s="20" t="s">
        <v>104</v>
      </c>
      <c r="D52" s="38">
        <v>37003</v>
      </c>
      <c r="E52" s="38"/>
      <c r="F52" s="38">
        <v>135.19999999999999</v>
      </c>
      <c r="G52" s="38">
        <v>1511.4</v>
      </c>
      <c r="H52" s="22">
        <f t="shared" si="4"/>
        <v>1646.6000000000001</v>
      </c>
      <c r="I52" s="38">
        <v>7055.6</v>
      </c>
      <c r="J52" s="38">
        <v>143.9</v>
      </c>
      <c r="K52" s="38">
        <v>135.6</v>
      </c>
      <c r="L52" s="19">
        <f t="shared" si="1"/>
        <v>7335.1</v>
      </c>
      <c r="M52" s="38"/>
      <c r="N52" s="38">
        <v>67.400000000000006</v>
      </c>
      <c r="O52" s="38">
        <v>63.2</v>
      </c>
      <c r="P52" s="19">
        <f t="shared" si="2"/>
        <v>130.60000000000002</v>
      </c>
      <c r="Q52" s="38">
        <v>71.5</v>
      </c>
      <c r="R52" s="38">
        <v>116.7</v>
      </c>
      <c r="S52" s="38">
        <v>14598.8</v>
      </c>
      <c r="T52" s="19">
        <f t="shared" si="3"/>
        <v>23899.300000000003</v>
      </c>
    </row>
    <row r="53" spans="1:20" ht="24">
      <c r="A53" s="63" t="s">
        <v>105</v>
      </c>
      <c r="B53" s="65"/>
      <c r="C53" s="20" t="s">
        <v>106</v>
      </c>
      <c r="D53" s="38">
        <v>754.6</v>
      </c>
      <c r="E53" s="38">
        <v>14</v>
      </c>
      <c r="F53" s="38">
        <v>38.4</v>
      </c>
      <c r="G53" s="38">
        <v>67.8</v>
      </c>
      <c r="H53" s="22">
        <f t="shared" si="4"/>
        <v>120.19999999999999</v>
      </c>
      <c r="I53" s="38">
        <v>132.5</v>
      </c>
      <c r="J53" s="38">
        <v>54.7</v>
      </c>
      <c r="K53" s="38">
        <v>48.3</v>
      </c>
      <c r="L53" s="19">
        <f t="shared" si="1"/>
        <v>235.5</v>
      </c>
      <c r="M53" s="38">
        <v>59.3</v>
      </c>
      <c r="N53" s="38">
        <v>66.599999999999994</v>
      </c>
      <c r="O53" s="38">
        <v>48.5</v>
      </c>
      <c r="P53" s="19">
        <f t="shared" si="2"/>
        <v>174.39999999999998</v>
      </c>
      <c r="Q53" s="38">
        <v>49.3</v>
      </c>
      <c r="R53" s="38">
        <v>53.1</v>
      </c>
      <c r="S53" s="38">
        <v>102.5</v>
      </c>
      <c r="T53" s="19">
        <f t="shared" si="3"/>
        <v>734.99999999999989</v>
      </c>
    </row>
    <row r="54" spans="1:20" ht="17.25" customHeight="1">
      <c r="A54" s="67" t="s">
        <v>107</v>
      </c>
      <c r="B54" s="67"/>
      <c r="C54" s="24" t="s">
        <v>32</v>
      </c>
      <c r="D54" s="22">
        <f t="shared" ref="D54:G54" si="36">D55+D56</f>
        <v>38398.6</v>
      </c>
      <c r="E54" s="22">
        <f t="shared" si="36"/>
        <v>2118.6999999999998</v>
      </c>
      <c r="F54" s="22">
        <f t="shared" si="36"/>
        <v>1000.9</v>
      </c>
      <c r="G54" s="22">
        <f t="shared" si="36"/>
        <v>4016.1</v>
      </c>
      <c r="H54" s="22">
        <f t="shared" si="4"/>
        <v>7135.7</v>
      </c>
      <c r="I54" s="22">
        <f t="shared" ref="I54:K54" si="37">I55+I56</f>
        <v>1347.2</v>
      </c>
      <c r="J54" s="22">
        <f>J55+J56</f>
        <v>1910.1000000000001</v>
      </c>
      <c r="K54" s="22">
        <f t="shared" si="37"/>
        <v>1513.6999999999998</v>
      </c>
      <c r="L54" s="19">
        <f t="shared" si="1"/>
        <v>4771</v>
      </c>
      <c r="M54" s="19">
        <f>M55+M56</f>
        <v>1019.2</v>
      </c>
      <c r="N54" s="19">
        <f t="shared" ref="N54:O54" si="38">N55+N56</f>
        <v>1092.3999999999999</v>
      </c>
      <c r="O54" s="19">
        <f t="shared" si="38"/>
        <v>1214.8999999999999</v>
      </c>
      <c r="P54" s="19">
        <f t="shared" si="2"/>
        <v>3326.5</v>
      </c>
      <c r="Q54" s="19">
        <f>Q55+Q56</f>
        <v>6469.7</v>
      </c>
      <c r="R54" s="19">
        <f t="shared" ref="R54:S54" si="39">R55+R56</f>
        <v>1044.5999999999999</v>
      </c>
      <c r="S54" s="19">
        <f t="shared" si="39"/>
        <v>15634.2</v>
      </c>
      <c r="T54" s="19">
        <f t="shared" si="3"/>
        <v>38381.699999999997</v>
      </c>
    </row>
    <row r="55" spans="1:20" ht="17.25" customHeight="1">
      <c r="A55" s="63" t="s">
        <v>108</v>
      </c>
      <c r="B55" s="65"/>
      <c r="C55" s="20" t="s">
        <v>109</v>
      </c>
      <c r="D55" s="38">
        <v>24890.5</v>
      </c>
      <c r="E55" s="38">
        <v>2118.6999999999998</v>
      </c>
      <c r="F55" s="38">
        <v>882.1</v>
      </c>
      <c r="G55" s="38">
        <v>3803.6</v>
      </c>
      <c r="H55" s="22">
        <f t="shared" si="4"/>
        <v>6804.4</v>
      </c>
      <c r="I55" s="38">
        <v>1287.2</v>
      </c>
      <c r="J55" s="38">
        <v>1837.4</v>
      </c>
      <c r="K55" s="38">
        <v>1239.5999999999999</v>
      </c>
      <c r="L55" s="19">
        <f t="shared" si="1"/>
        <v>4364.2000000000007</v>
      </c>
      <c r="M55" s="38">
        <v>1018.6</v>
      </c>
      <c r="N55" s="38">
        <v>1073.3</v>
      </c>
      <c r="O55" s="38">
        <v>967.3</v>
      </c>
      <c r="P55" s="19">
        <f t="shared" si="2"/>
        <v>3059.2</v>
      </c>
      <c r="Q55" s="38">
        <v>6325</v>
      </c>
      <c r="R55" s="38">
        <v>986.3</v>
      </c>
      <c r="S55" s="38">
        <v>3351.5</v>
      </c>
      <c r="T55" s="19">
        <f t="shared" si="3"/>
        <v>24890.6</v>
      </c>
    </row>
    <row r="56" spans="1:20" ht="17.25" customHeight="1">
      <c r="A56" s="63" t="s">
        <v>110</v>
      </c>
      <c r="B56" s="65"/>
      <c r="C56" s="20" t="s">
        <v>111</v>
      </c>
      <c r="D56" s="38">
        <v>13508.1</v>
      </c>
      <c r="E56" s="38"/>
      <c r="F56" s="38">
        <v>118.8</v>
      </c>
      <c r="G56" s="38">
        <v>212.5</v>
      </c>
      <c r="H56" s="22">
        <f t="shared" si="4"/>
        <v>331.3</v>
      </c>
      <c r="I56" s="38">
        <v>60</v>
      </c>
      <c r="J56" s="38">
        <v>72.7</v>
      </c>
      <c r="K56" s="38">
        <v>274.10000000000002</v>
      </c>
      <c r="L56" s="19">
        <f t="shared" si="1"/>
        <v>406.8</v>
      </c>
      <c r="M56" s="38">
        <v>0.6</v>
      </c>
      <c r="N56" s="38">
        <v>19.100000000000001</v>
      </c>
      <c r="O56" s="38">
        <v>247.6</v>
      </c>
      <c r="P56" s="19">
        <f t="shared" si="2"/>
        <v>267.3</v>
      </c>
      <c r="Q56" s="38">
        <v>144.69999999999999</v>
      </c>
      <c r="R56" s="38">
        <v>58.3</v>
      </c>
      <c r="S56" s="38">
        <v>12282.7</v>
      </c>
      <c r="T56" s="19">
        <f t="shared" si="3"/>
        <v>13491.1</v>
      </c>
    </row>
    <row r="57" spans="1:20" s="36" customFormat="1" ht="25.95" customHeight="1">
      <c r="A57" s="61" t="s">
        <v>133</v>
      </c>
      <c r="B57" s="62"/>
      <c r="C57" s="24" t="s">
        <v>136</v>
      </c>
      <c r="D57" s="35">
        <f>D58</f>
        <v>112.5</v>
      </c>
      <c r="E57" s="35">
        <f t="shared" ref="E57:S57" si="40">E58</f>
        <v>0</v>
      </c>
      <c r="F57" s="35">
        <f t="shared" si="40"/>
        <v>49.1</v>
      </c>
      <c r="G57" s="35">
        <f t="shared" si="40"/>
        <v>63.4</v>
      </c>
      <c r="H57" s="22">
        <f t="shared" si="4"/>
        <v>112.5</v>
      </c>
      <c r="I57" s="35">
        <f t="shared" si="40"/>
        <v>0</v>
      </c>
      <c r="J57" s="35">
        <f t="shared" si="40"/>
        <v>0</v>
      </c>
      <c r="K57" s="35">
        <f t="shared" si="40"/>
        <v>0</v>
      </c>
      <c r="L57" s="19">
        <f t="shared" si="1"/>
        <v>0</v>
      </c>
      <c r="M57" s="35">
        <f t="shared" si="40"/>
        <v>0</v>
      </c>
      <c r="N57" s="35">
        <f t="shared" si="40"/>
        <v>0</v>
      </c>
      <c r="O57" s="35">
        <f t="shared" si="40"/>
        <v>0</v>
      </c>
      <c r="P57" s="19">
        <f t="shared" si="2"/>
        <v>0</v>
      </c>
      <c r="Q57" s="35">
        <f t="shared" si="40"/>
        <v>0</v>
      </c>
      <c r="R57" s="35">
        <f t="shared" si="40"/>
        <v>0</v>
      </c>
      <c r="S57" s="35">
        <f t="shared" si="40"/>
        <v>0</v>
      </c>
      <c r="T57" s="19">
        <f t="shared" si="3"/>
        <v>112.5</v>
      </c>
    </row>
    <row r="58" spans="1:20" ht="37.950000000000003" customHeight="1">
      <c r="A58" s="63" t="s">
        <v>134</v>
      </c>
      <c r="B58" s="64"/>
      <c r="C58" s="20" t="s">
        <v>135</v>
      </c>
      <c r="D58" s="38">
        <v>112.5</v>
      </c>
      <c r="E58" s="32"/>
      <c r="F58" s="32">
        <v>49.1</v>
      </c>
      <c r="G58" s="32">
        <v>63.4</v>
      </c>
      <c r="H58" s="22">
        <f t="shared" si="4"/>
        <v>112.5</v>
      </c>
      <c r="I58" s="32"/>
      <c r="J58" s="32"/>
      <c r="K58" s="32"/>
      <c r="L58" s="19">
        <f t="shared" si="1"/>
        <v>0</v>
      </c>
      <c r="M58" s="32"/>
      <c r="N58" s="32"/>
      <c r="O58" s="32"/>
      <c r="P58" s="19">
        <f t="shared" si="2"/>
        <v>0</v>
      </c>
      <c r="Q58" s="32"/>
      <c r="R58" s="38"/>
      <c r="S58" s="34"/>
      <c r="T58" s="19">
        <f t="shared" si="3"/>
        <v>112.5</v>
      </c>
    </row>
    <row r="59" spans="1:20" ht="17.25" customHeight="1">
      <c r="A59" s="67" t="s">
        <v>112</v>
      </c>
      <c r="B59" s="67"/>
      <c r="C59" s="24" t="s">
        <v>28</v>
      </c>
      <c r="D59" s="22">
        <f>D60+D61</f>
        <v>92710.7</v>
      </c>
      <c r="E59" s="22">
        <f t="shared" ref="E59:G59" si="41">E60+E61</f>
        <v>3799.8</v>
      </c>
      <c r="F59" s="22">
        <f t="shared" si="41"/>
        <v>3337.3</v>
      </c>
      <c r="G59" s="22">
        <f t="shared" si="41"/>
        <v>4290.7</v>
      </c>
      <c r="H59" s="22">
        <f t="shared" si="4"/>
        <v>11427.8</v>
      </c>
      <c r="I59" s="22">
        <f t="shared" ref="I59:K59" si="42">I60+I61</f>
        <v>9882</v>
      </c>
      <c r="J59" s="22">
        <f t="shared" si="42"/>
        <v>9842.1</v>
      </c>
      <c r="K59" s="22">
        <f t="shared" si="42"/>
        <v>9389.4000000000015</v>
      </c>
      <c r="L59" s="19">
        <f t="shared" si="1"/>
        <v>29113.5</v>
      </c>
      <c r="M59" s="19">
        <f>M60+M61</f>
        <v>12327</v>
      </c>
      <c r="N59" s="19">
        <f t="shared" ref="N59:O59" si="43">N60+N61</f>
        <v>10844.6</v>
      </c>
      <c r="O59" s="19">
        <f t="shared" si="43"/>
        <v>7393.7000000000007</v>
      </c>
      <c r="P59" s="19">
        <f t="shared" si="2"/>
        <v>30565.3</v>
      </c>
      <c r="Q59" s="19">
        <f>Q60+Q61</f>
        <v>7241</v>
      </c>
      <c r="R59" s="19">
        <f t="shared" ref="R59:S59" si="44">R60+R61</f>
        <v>7115</v>
      </c>
      <c r="S59" s="19">
        <f t="shared" si="44"/>
        <v>6652.2000000000007</v>
      </c>
      <c r="T59" s="19">
        <f t="shared" si="3"/>
        <v>92114.8</v>
      </c>
    </row>
    <row r="60" spans="1:20" ht="24">
      <c r="A60" s="63" t="s">
        <v>113</v>
      </c>
      <c r="B60" s="65"/>
      <c r="C60" s="20" t="s">
        <v>114</v>
      </c>
      <c r="D60" s="38">
        <v>44247.199999999997</v>
      </c>
      <c r="E60" s="38">
        <v>3687.3</v>
      </c>
      <c r="F60" s="38">
        <v>3337.3</v>
      </c>
      <c r="G60" s="38">
        <v>3986.4</v>
      </c>
      <c r="H60" s="22">
        <f t="shared" si="4"/>
        <v>11011</v>
      </c>
      <c r="I60" s="38">
        <v>3738.2</v>
      </c>
      <c r="J60" s="38">
        <v>3687.3</v>
      </c>
      <c r="K60" s="38">
        <v>3687.3</v>
      </c>
      <c r="L60" s="19">
        <f t="shared" si="1"/>
        <v>11112.8</v>
      </c>
      <c r="M60" s="38">
        <v>3687.3</v>
      </c>
      <c r="N60" s="38">
        <v>3687.3</v>
      </c>
      <c r="O60" s="38">
        <v>3687.3</v>
      </c>
      <c r="P60" s="19">
        <f t="shared" si="2"/>
        <v>11061.900000000001</v>
      </c>
      <c r="Q60" s="38">
        <v>3689.3</v>
      </c>
      <c r="R60" s="38">
        <v>3689.3</v>
      </c>
      <c r="S60" s="38">
        <v>3682.9</v>
      </c>
      <c r="T60" s="19">
        <f t="shared" si="3"/>
        <v>44247.200000000004</v>
      </c>
    </row>
    <row r="61" spans="1:20">
      <c r="A61" s="63" t="s">
        <v>115</v>
      </c>
      <c r="B61" s="65"/>
      <c r="C61" s="20" t="s">
        <v>116</v>
      </c>
      <c r="D61" s="38">
        <v>48463.5</v>
      </c>
      <c r="E61" s="38">
        <v>112.5</v>
      </c>
      <c r="F61" s="38"/>
      <c r="G61" s="38">
        <v>304.3</v>
      </c>
      <c r="H61" s="22">
        <f t="shared" si="4"/>
        <v>416.8</v>
      </c>
      <c r="I61" s="38">
        <v>6143.8</v>
      </c>
      <c r="J61" s="38">
        <v>6154.8</v>
      </c>
      <c r="K61" s="38">
        <v>5702.1</v>
      </c>
      <c r="L61" s="19">
        <f t="shared" si="1"/>
        <v>18000.7</v>
      </c>
      <c r="M61" s="38">
        <v>8639.7000000000007</v>
      </c>
      <c r="N61" s="38">
        <v>7157.3</v>
      </c>
      <c r="O61" s="38">
        <v>3706.4</v>
      </c>
      <c r="P61" s="19">
        <f t="shared" si="2"/>
        <v>19503.400000000001</v>
      </c>
      <c r="Q61" s="38">
        <v>3551.7</v>
      </c>
      <c r="R61" s="38">
        <v>3425.7</v>
      </c>
      <c r="S61" s="38">
        <v>2969.3</v>
      </c>
      <c r="T61" s="19">
        <f t="shared" si="3"/>
        <v>47867.6</v>
      </c>
    </row>
    <row r="62" spans="1:20">
      <c r="A62" s="25" t="s">
        <v>117</v>
      </c>
      <c r="B62" s="25"/>
      <c r="C62" s="25"/>
      <c r="D62" s="26">
        <f>D9+D18+D20+D24+D30+D35+D37+D43+D46+D48+D54+D59+D57</f>
        <v>2152067.5</v>
      </c>
      <c r="E62" s="26">
        <f t="shared" ref="E62:S62" si="45">E9+E18+E20+E24+E30+E35+E37+E43+E46+E48+E54+E59+E57</f>
        <v>62273.000000000007</v>
      </c>
      <c r="F62" s="26">
        <f t="shared" si="45"/>
        <v>53968.500000000007</v>
      </c>
      <c r="G62" s="26">
        <f t="shared" si="45"/>
        <v>185249.5</v>
      </c>
      <c r="H62" s="26">
        <f t="shared" si="45"/>
        <v>301491</v>
      </c>
      <c r="I62" s="26">
        <f t="shared" si="45"/>
        <v>164478.40000000002</v>
      </c>
      <c r="J62" s="26">
        <f t="shared" si="45"/>
        <v>168536.60000000003</v>
      </c>
      <c r="K62" s="26">
        <f>K9+K18+K20+K24+K30+K35+K37+K43+K46+K48+K54+K59+K57</f>
        <v>206917.5</v>
      </c>
      <c r="L62" s="26">
        <f t="shared" si="45"/>
        <v>539932.5</v>
      </c>
      <c r="M62" s="26">
        <f t="shared" si="45"/>
        <v>154160.40000000002</v>
      </c>
      <c r="N62" s="26">
        <f t="shared" si="45"/>
        <v>95528.2</v>
      </c>
      <c r="O62" s="26">
        <f t="shared" si="45"/>
        <v>157463.70000000001</v>
      </c>
      <c r="P62" s="26">
        <f t="shared" si="45"/>
        <v>407152.30000000005</v>
      </c>
      <c r="Q62" s="26">
        <f t="shared" si="45"/>
        <v>215817.5</v>
      </c>
      <c r="R62" s="26">
        <f t="shared" si="45"/>
        <v>125418.59999999999</v>
      </c>
      <c r="S62" s="26">
        <f t="shared" si="45"/>
        <v>415165.7</v>
      </c>
      <c r="T62" s="19">
        <f t="shared" si="3"/>
        <v>2004977.6</v>
      </c>
    </row>
  </sheetData>
  <mergeCells count="62">
    <mergeCell ref="B2:H2"/>
    <mergeCell ref="A3:J3"/>
    <mergeCell ref="A4:I4"/>
    <mergeCell ref="A5:I5"/>
    <mergeCell ref="A6:I6"/>
    <mergeCell ref="A21:B21"/>
    <mergeCell ref="A9:B9"/>
    <mergeCell ref="A10:B10"/>
    <mergeCell ref="A11:B11"/>
    <mergeCell ref="A12:B12"/>
    <mergeCell ref="A14:B14"/>
    <mergeCell ref="A20:B20"/>
    <mergeCell ref="A13:B13"/>
    <mergeCell ref="A16:B16"/>
    <mergeCell ref="A17:B17"/>
    <mergeCell ref="A18:B18"/>
    <mergeCell ref="A19:B19"/>
    <mergeCell ref="A15:B15"/>
    <mergeCell ref="A60:B60"/>
    <mergeCell ref="A61:B61"/>
    <mergeCell ref="A7:B8"/>
    <mergeCell ref="C7:C8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E7:T7"/>
    <mergeCell ref="A59:B59"/>
    <mergeCell ref="A38:B38"/>
    <mergeCell ref="A39:B39"/>
    <mergeCell ref="A41:B41"/>
    <mergeCell ref="A42:B42"/>
    <mergeCell ref="A43:B43"/>
    <mergeCell ref="A44:B44"/>
    <mergeCell ref="D7:D8"/>
    <mergeCell ref="A37:B37"/>
    <mergeCell ref="A24:B24"/>
    <mergeCell ref="A25:B25"/>
    <mergeCell ref="A27:B27"/>
    <mergeCell ref="A28:B28"/>
    <mergeCell ref="A29:B29"/>
    <mergeCell ref="A30:B30"/>
    <mergeCell ref="A57:B57"/>
    <mergeCell ref="A58:B58"/>
    <mergeCell ref="A23:B23"/>
    <mergeCell ref="A22:B22"/>
    <mergeCell ref="A33:B33"/>
    <mergeCell ref="A26:B26"/>
    <mergeCell ref="A31:B31"/>
    <mergeCell ref="A32:B32"/>
    <mergeCell ref="A34:B34"/>
    <mergeCell ref="A35:B35"/>
    <mergeCell ref="A36:B36"/>
    <mergeCell ref="A40:B40"/>
  </mergeCells>
  <pageMargins left="0.66" right="0.43" top="0.47244094488188981" bottom="0.3937007874015748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7" sqref="K27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2023-03-21T04:43:09Z</dcterms:modified>
</cp:coreProperties>
</file>