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Оценка" sheetId="1" r:id="rId1"/>
    <sheet name="Результаты" sheetId="2" r:id="rId2"/>
  </sheets>
  <definedNames>
    <definedName name="_xlnm.Print_Titles" localSheetId="0">Оценка!$3:$8</definedName>
  </definedNames>
  <calcPr calcId="124519"/>
</workbook>
</file>

<file path=xl/calcChain.xml><?xml version="1.0" encoding="utf-8"?>
<calcChain xmlns="http://schemas.openxmlformats.org/spreadsheetml/2006/main">
  <c r="O8" i="1"/>
  <c r="J36"/>
  <c r="F30"/>
  <c r="J23"/>
  <c r="N23" s="1"/>
  <c r="U23" s="1"/>
  <c r="O36"/>
  <c r="U36" s="1"/>
  <c r="O35"/>
  <c r="O34"/>
  <c r="N25"/>
  <c r="U25" s="1"/>
  <c r="J35"/>
  <c r="J34"/>
  <c r="F31"/>
  <c r="J25"/>
  <c r="F19"/>
  <c r="F18"/>
  <c r="J16"/>
  <c r="M16" s="1"/>
  <c r="U16" s="1"/>
  <c r="T8"/>
  <c r="S8"/>
  <c r="R8"/>
  <c r="Q8"/>
  <c r="U48"/>
  <c r="U47"/>
  <c r="U46"/>
  <c r="U45"/>
  <c r="U44"/>
  <c r="U38"/>
  <c r="U37"/>
  <c r="U35"/>
  <c r="U34"/>
  <c r="U28"/>
  <c r="U27"/>
  <c r="U26"/>
  <c r="U24"/>
  <c r="U15"/>
  <c r="U14"/>
  <c r="M15"/>
  <c r="M14"/>
  <c r="I48"/>
  <c r="I47"/>
  <c r="I46"/>
  <c r="I45"/>
  <c r="I44"/>
  <c r="I38"/>
  <c r="I37"/>
  <c r="I28"/>
  <c r="I27"/>
  <c r="I26"/>
  <c r="I25"/>
  <c r="I24"/>
  <c r="I16"/>
  <c r="I15"/>
  <c r="I14"/>
  <c r="J48"/>
  <c r="J47"/>
  <c r="I36"/>
  <c r="I35"/>
  <c r="I34"/>
  <c r="J24"/>
  <c r="I23"/>
  <c r="I8" s="1"/>
  <c r="J15"/>
  <c r="G8" l="1"/>
  <c r="F41"/>
  <c r="E8" l="1"/>
  <c r="F20"/>
  <c r="C10" i="2" l="1"/>
  <c r="C26"/>
  <c r="C23"/>
  <c r="C20"/>
  <c r="C17"/>
  <c r="AE8" i="1"/>
  <c r="V8" s="1"/>
  <c r="C9" i="2" l="1"/>
  <c r="C22" l="1"/>
  <c r="N8" i="1"/>
  <c r="C19" i="2" s="1"/>
  <c r="AF8" i="1"/>
  <c r="C13" i="2" l="1"/>
  <c r="AG8" i="1"/>
  <c r="C28" i="2"/>
  <c r="M8" i="1"/>
  <c r="C16" i="2" s="1"/>
  <c r="P8" i="1"/>
  <c r="C25" i="2" s="1"/>
  <c r="K8" i="1"/>
</calcChain>
</file>

<file path=xl/sharedStrings.xml><?xml version="1.0" encoding="utf-8"?>
<sst xmlns="http://schemas.openxmlformats.org/spreadsheetml/2006/main" count="139" uniqueCount="103">
  <si>
    <t>Цель, задачи, показатели результативности программы</t>
  </si>
  <si>
    <t>Ед. измере-ния</t>
  </si>
  <si>
    <t>Достижение целевых показателей муниципальной программы</t>
  </si>
  <si>
    <t xml:space="preserve">Достижение показателей результативности муниципальной программы </t>
  </si>
  <si>
    <t>Достижение  показателей результативности  по подпрограммам муниципальной программы  и (или) отдельным мероприятиям муниципальной программы</t>
  </si>
  <si>
    <t xml:space="preserve">Уровень финансирования муниципальной программы,% </t>
  </si>
  <si>
    <t xml:space="preserve">Количество баллов по критерию, </t>
  </si>
  <si>
    <t xml:space="preserve">Уровень финансирования подпрограммы, отдельного мероприятия программы,% </t>
  </si>
  <si>
    <t>Nbn</t>
  </si>
  <si>
    <t>Оэ</t>
  </si>
  <si>
    <t>значение на конец года</t>
  </si>
  <si>
    <t xml:space="preserve"> ПП 1</t>
  </si>
  <si>
    <t>ПП 2</t>
  </si>
  <si>
    <t>ПП 3</t>
  </si>
  <si>
    <t>план</t>
  </si>
  <si>
    <t>факт</t>
  </si>
  <si>
    <t>%</t>
  </si>
  <si>
    <t xml:space="preserve">Критерии оценки эффективности  реализации муниципальной программы  муниципальной программы «Обеспечение общественного порядка, противодействие терроризму, экстремизму, наркомании и коррупции» </t>
  </si>
  <si>
    <t>единиц</t>
  </si>
  <si>
    <t>Человек</t>
  </si>
  <si>
    <t>единица</t>
  </si>
  <si>
    <t>ПП4</t>
  </si>
  <si>
    <t xml:space="preserve">   (наименование муниципальной программы, по которой проведена оценка эффективности реализации)</t>
  </si>
  <si>
    <t xml:space="preserve"> (наименование органа  местного самоуправления Емельяновского района и (или) иного главного распорядителя бюджетных средств, определенным в соответствии с перечнем программ, утвержденным распоряжением администрации района, в качестве ответственного исполнителя программы)</t>
  </si>
  <si>
    <t>Достижение целевых показателей муниципальной программы (с учетом уровня финансирования по муниципальной программе)</t>
  </si>
  <si>
    <t>Средний уровень достижения целевых показателей муниципальной программы</t>
  </si>
  <si>
    <t>Уровень финансирования по муниципальной программе &lt;*&gt;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</si>
  <si>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</si>
  <si>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</si>
  <si>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</si>
  <si>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</si>
  <si>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 соответственно)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</si>
  <si>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</si>
  <si>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присвоенных балов</t>
  </si>
  <si>
    <t>Администрация Емельяновского района</t>
  </si>
  <si>
    <t xml:space="preserve">«Обеспечение общественного порядка, противодействие терроризму, экстремизму, наркомании и коррупции» </t>
  </si>
  <si>
    <t>Средний уровень достижения показателей результативности по подпрограмме: "Противодействие терроризму и экстремизму на территории Емельяновского района"</t>
  </si>
  <si>
    <t>Уровень финансирования по подпрограмме  "Противодействие терроризму и экстремизму на территории Емельяновского района"</t>
  </si>
  <si>
    <t>Результат оценки эффективности реализации  подпрограммы   "Противодействие терроризму и экстремизму на территории Емельяновского района" муниципальной программы с указанием количества присвоенных баллов</t>
  </si>
  <si>
    <t>Средний уровень достижения показателей результативности по подпрограмме: «Профилактика наркомании, алкоголизма и пьянства на территории Емельяновского района»</t>
  </si>
  <si>
    <t>Уровень финансирования по подпрограмме «Профилактика наркомании, алкоголизма и пьянства на территории Емельяновского района»</t>
  </si>
  <si>
    <t>Результат оценки эффективности реализации подпрограммы  «Профилактика наркомании, алкоголизма и пьянства на территории Емельяновского района»муниципальной программы с указанием количества присвоенных баллов</t>
  </si>
  <si>
    <t>Средний уровень достижения показателей результативности по  подпрограмме: "Профилактика правонарушений на территории Емельяновского района»"</t>
  </si>
  <si>
    <t>Уровень финансирования по подпрограмме "Профилактика правонарушений на территории Емельяновского района»"</t>
  </si>
  <si>
    <t>Результат оценки эффективности реализации подпрограмы "Профилактика правонарушений на территории Емельяновского района»" муниципальной программы с указанием количества присвоенных баллов</t>
  </si>
  <si>
    <t>Средний уровень достижения показателей результативности по  подпрограмме  "Противодействие коррупции в органах местного самоуправления и муниципальных  учреждениях Емельяновского района"</t>
  </si>
  <si>
    <t>Уровень финансирования по  подпрограмме  "Противодействие коррупции в органах местного самоуправления и муниципальных  учреждениях Емельяновского района"</t>
  </si>
  <si>
    <t>Результат оценки эффективности реализации подпрограммы "Противодействие коррупции в органах местного самоуправления и муниципальных  учреждениях Емельяновского района" муниципальной программы с указанием количества присвоенных баллов</t>
  </si>
  <si>
    <t>га</t>
  </si>
  <si>
    <t>Количество баллов по критерию, К Сnрs</t>
  </si>
  <si>
    <r>
      <t xml:space="preserve">Цель: 1. </t>
    </r>
    <r>
      <rPr>
        <sz val="12"/>
        <rFont val="Times New Roman"/>
        <family val="1"/>
        <charset val="204"/>
      </rPr>
      <t xml:space="preserve">Недопущение экстремистских проявлений и вовлечения населения Емельяновского района в террористическую деятельность </t>
    </r>
  </si>
  <si>
    <r>
      <t xml:space="preserve">Целевой показатель 1:  </t>
    </r>
    <r>
      <rPr>
        <sz val="12"/>
        <rFont val="Times New Roman"/>
        <family val="1"/>
        <charset val="204"/>
      </rPr>
      <t>Доля преступлений экстремистской и террористической направленности от общего количества преступлений</t>
    </r>
  </si>
  <si>
    <r>
      <rPr>
        <b/>
        <sz val="12"/>
        <rFont val="Times New Roman"/>
        <family val="1"/>
        <charset val="204"/>
      </rPr>
      <t xml:space="preserve">Целевой показатель 2: </t>
    </r>
    <r>
      <rPr>
        <sz val="12"/>
        <rFont val="Times New Roman"/>
        <family val="1"/>
        <charset val="204"/>
      </rPr>
      <t xml:space="preserve"> Доля граждан, проживающих на территории района, вовлеченных в экстремистскую и террористическую деятельность от общего количества жителей</t>
    </r>
  </si>
  <si>
    <r>
      <rPr>
        <b/>
        <sz val="12"/>
        <rFont val="Times New Roman"/>
        <family val="1"/>
        <charset val="204"/>
      </rPr>
      <t>Задача 1:</t>
    </r>
    <r>
      <rPr>
        <sz val="12"/>
        <rFont val="Times New Roman"/>
        <family val="1"/>
        <charset val="204"/>
      </rPr>
      <t xml:space="preserve"> Разработка и реализация эффективных мер и механизмов в области формирования у граждан толерантного сознания и поведения, противодействия экстремизму и снижения социально-психологической напряженности в обществе, а так же обучение населения действиям при угрозе и совершении террористических актов </t>
    </r>
  </si>
  <si>
    <r>
      <rPr>
        <b/>
        <sz val="12"/>
        <rFont val="Times New Roman"/>
        <family val="1"/>
        <charset val="204"/>
      </rPr>
      <t>Подпрограмма  1:</t>
    </r>
    <r>
      <rPr>
        <sz val="12"/>
        <rFont val="Times New Roman"/>
        <family val="1"/>
        <charset val="204"/>
      </rPr>
      <t xml:space="preserve"> Противодействие терроризму и экстремизму на территории Емельяновского района»</t>
    </r>
  </si>
  <si>
    <r>
      <rPr>
        <b/>
        <sz val="12"/>
        <rFont val="Times New Roman"/>
        <family val="1"/>
        <charset val="204"/>
      </rPr>
      <t xml:space="preserve">Показатель результативности 1: </t>
    </r>
    <r>
      <rPr>
        <sz val="12"/>
        <rFont val="Times New Roman"/>
        <family val="1"/>
        <charset val="204"/>
      </rPr>
      <t>Количество преступлений экстремистской и террористической направленности, зарегистрированных на территории района в год</t>
    </r>
  </si>
  <si>
    <r>
      <rPr>
        <b/>
        <sz val="12"/>
        <rFont val="Times New Roman"/>
        <family val="1"/>
        <charset val="204"/>
      </rPr>
      <t xml:space="preserve">Показатель результативности 2: </t>
    </r>
    <r>
      <rPr>
        <sz val="12"/>
        <rFont val="Times New Roman"/>
        <family val="1"/>
        <charset val="204"/>
      </rPr>
      <t>Количество проведенных заседаний антитеррористической группы Емельяновского района</t>
    </r>
  </si>
  <si>
    <r>
      <rPr>
        <b/>
        <sz val="12"/>
        <rFont val="Times New Roman"/>
        <family val="1"/>
        <charset val="204"/>
      </rPr>
      <t xml:space="preserve">Показатель результативности 3: </t>
    </r>
    <r>
      <rPr>
        <sz val="12"/>
        <rFont val="Times New Roman"/>
        <family val="1"/>
        <charset val="204"/>
      </rPr>
      <t>Количество опубликованных статей  в СМИ по противодействию терроризма и экстремизма</t>
    </r>
  </si>
  <si>
    <r>
      <t xml:space="preserve">Цель 2: </t>
    </r>
    <r>
      <rPr>
        <sz val="12"/>
        <rFont val="Times New Roman"/>
        <family val="1"/>
        <charset val="204"/>
      </rPr>
      <t>Создание условий по снижению распространения наркомании, алкоголизма и пьянства в Емельяновском  районе</t>
    </r>
  </si>
  <si>
    <r>
      <rPr>
        <b/>
        <sz val="12"/>
        <rFont val="Times New Roman"/>
        <family val="1"/>
        <charset val="204"/>
      </rPr>
      <t xml:space="preserve">Целевой показатель 1: </t>
    </r>
    <r>
      <rPr>
        <sz val="12"/>
        <rFont val="Times New Roman"/>
        <family val="1"/>
        <charset val="204"/>
      </rPr>
      <t xml:space="preserve">Уровень наркотизации населения (число лиц, состоящих 
под наблюдением с диагнозом «наркомания» и допускающих незаконное потребление наркотических средств и психотропных веществ, от общей  численности постоянного населения района)
</t>
    </r>
  </si>
  <si>
    <r>
      <rPr>
        <b/>
        <sz val="12"/>
        <rFont val="Times New Roman"/>
        <family val="1"/>
        <charset val="204"/>
      </rPr>
      <t xml:space="preserve">Целевой показатель 2: </t>
    </r>
    <r>
      <rPr>
        <sz val="12"/>
        <rFont val="Times New Roman"/>
        <family val="1"/>
        <charset val="204"/>
      </rPr>
      <t>Доля преступлений связанных с незаконным оборотом наркотиков от общего количества преступлений</t>
    </r>
  </si>
  <si>
    <r>
      <t>Целевой показатель:</t>
    </r>
    <r>
      <rPr>
        <sz val="12"/>
        <rFont val="Times New Roman"/>
        <family val="1"/>
        <charset val="204"/>
      </rPr>
      <t>Доля площади уничтоженных очагов произрастания дикорастущей конопли</t>
    </r>
  </si>
  <si>
    <r>
      <t xml:space="preserve">Задача   2: </t>
    </r>
    <r>
      <rPr>
        <sz val="12"/>
        <rFont val="Times New Roman"/>
        <family val="1"/>
        <charset val="204"/>
      </rPr>
      <t>Повышение эффективности работы системы профилактики в области распространения на территории Емельяновского  района наркомании, алкоголизма и пьянства</t>
    </r>
  </si>
  <si>
    <r>
      <t>Подпрограмма 2.</t>
    </r>
    <r>
      <rPr>
        <sz val="12"/>
        <rFont val="Times New Roman"/>
        <family val="1"/>
        <charset val="204"/>
      </rPr>
      <t xml:space="preserve"> «Профилактика наркомании, алкоголизма и пьянства на территории Емельяновского района»</t>
    </r>
  </si>
  <si>
    <r>
      <rPr>
        <b/>
        <sz val="12"/>
        <rFont val="Times New Roman"/>
        <family val="1"/>
        <charset val="204"/>
      </rPr>
      <t xml:space="preserve">Показатель результативности 1: </t>
    </r>
    <r>
      <rPr>
        <sz val="12"/>
        <rFont val="Times New Roman"/>
        <family val="1"/>
        <charset val="204"/>
      </rPr>
      <t>Число лиц, состоящих под наблюдением с диагнозом «наркомания»</t>
    </r>
  </si>
  <si>
    <r>
      <rPr>
        <b/>
        <sz val="12"/>
        <rFont val="Times New Roman"/>
        <family val="1"/>
        <charset val="204"/>
      </rPr>
      <t xml:space="preserve">Показатель результативности 2: </t>
    </r>
    <r>
      <rPr>
        <sz val="12"/>
        <rFont val="Times New Roman"/>
        <family val="1"/>
        <charset val="204"/>
      </rPr>
      <t xml:space="preserve">Количество проведенных заседаний антинаркотической комиссии района </t>
    </r>
  </si>
  <si>
    <r>
      <rPr>
        <b/>
        <sz val="12"/>
        <rFont val="Times New Roman"/>
        <family val="1"/>
        <charset val="204"/>
      </rPr>
      <t xml:space="preserve">Показатель результативности 3: </t>
    </r>
    <r>
      <rPr>
        <sz val="12"/>
        <rFont val="Times New Roman"/>
        <family val="1"/>
        <charset val="204"/>
      </rPr>
      <t>Количество преступлений, связанных с незаконным оборотом наркотиков</t>
    </r>
  </si>
  <si>
    <r>
      <rPr>
        <b/>
        <sz val="12"/>
        <rFont val="Times New Roman"/>
        <family val="1"/>
        <charset val="204"/>
      </rPr>
      <t xml:space="preserve">Показатель результативности 4: </t>
    </r>
    <r>
      <rPr>
        <sz val="12"/>
        <rFont val="Times New Roman"/>
        <family val="1"/>
        <charset val="204"/>
      </rPr>
      <t>Количество опубликованных статей в СМИ  на антинаркотическую и антиалкогольную тематику</t>
    </r>
  </si>
  <si>
    <r>
      <rPr>
        <b/>
        <sz val="12"/>
        <rFont val="Times New Roman"/>
        <family val="1"/>
        <charset val="204"/>
      </rPr>
      <t xml:space="preserve">Показатель результативности 5: </t>
    </r>
    <r>
      <rPr>
        <sz val="12"/>
        <rFont val="Times New Roman"/>
        <family val="1"/>
        <charset val="204"/>
      </rPr>
      <t>Количество  опубликованных постов в социальных сетях сети интернет на антинаркотическую и антиалкогольную тематику</t>
    </r>
  </si>
  <si>
    <r>
      <t xml:space="preserve">Показатель результативности 6: </t>
    </r>
    <r>
      <rPr>
        <sz val="12"/>
        <rFont val="Times New Roman"/>
        <family val="1"/>
        <charset val="204"/>
      </rPr>
      <t xml:space="preserve">Площадь обработки очагов произрастания дикорастущей конопли ( с применением гербицидов, скашивания) </t>
    </r>
  </si>
  <si>
    <r>
      <t>Цель 3:</t>
    </r>
    <r>
      <rPr>
        <sz val="12"/>
        <rFont val="Times New Roman"/>
        <family val="1"/>
        <charset val="204"/>
      </rPr>
      <t xml:space="preserve"> Создание условий по снижению уровня правонарушений, совершаемых на территории Емельяновского района</t>
    </r>
  </si>
  <si>
    <r>
      <rPr>
        <b/>
        <sz val="12"/>
        <rFont val="Times New Roman"/>
        <family val="1"/>
        <charset val="204"/>
      </rPr>
      <t xml:space="preserve">Целевой показатель 1:  </t>
    </r>
    <r>
      <rPr>
        <sz val="12"/>
        <rFont val="Times New Roman"/>
        <family val="1"/>
        <charset val="204"/>
      </rPr>
      <t>Доля преступлений совершенных на бытовой почве, от общего количества преступлений</t>
    </r>
  </si>
  <si>
    <r>
      <rPr>
        <b/>
        <sz val="12"/>
        <rFont val="Times New Roman"/>
        <family val="1"/>
        <charset val="204"/>
      </rPr>
      <t xml:space="preserve">Целевой показатель 2: </t>
    </r>
    <r>
      <rPr>
        <sz val="12"/>
        <rFont val="Times New Roman"/>
        <family val="1"/>
        <charset val="204"/>
      </rPr>
      <t xml:space="preserve"> Доля преступлений, совершенных в общественных местах от общего количества преступлений</t>
    </r>
  </si>
  <si>
    <r>
      <t xml:space="preserve">Задача 3: </t>
    </r>
    <r>
      <rPr>
        <sz val="12"/>
        <rFont val="Times New Roman"/>
        <family val="1"/>
        <charset val="204"/>
      </rPr>
      <t>Повышение эффективности работы системы профилактики правонарушений на территории Емельяновского района</t>
    </r>
  </si>
  <si>
    <r>
      <rPr>
        <b/>
        <sz val="12"/>
        <rFont val="Times New Roman"/>
        <family val="1"/>
        <charset val="204"/>
      </rPr>
      <t xml:space="preserve">Подпрограмма 3: </t>
    </r>
    <r>
      <rPr>
        <sz val="12"/>
        <rFont val="Times New Roman"/>
        <family val="1"/>
        <charset val="204"/>
      </rPr>
      <t xml:space="preserve">  Профилактика правонарушений на территории Емельяновского района»</t>
    </r>
  </si>
  <si>
    <r>
      <rPr>
        <b/>
        <sz val="12"/>
        <rFont val="Times New Roman"/>
        <family val="1"/>
        <charset val="204"/>
      </rPr>
      <t xml:space="preserve">Показатель результативности 1: </t>
    </r>
    <r>
      <rPr>
        <sz val="12"/>
        <rFont val="Times New Roman"/>
        <family val="1"/>
        <charset val="204"/>
      </rPr>
      <t>Количество преступлений, зарегистрированных на территории района</t>
    </r>
  </si>
  <si>
    <r>
      <rPr>
        <b/>
        <sz val="12"/>
        <rFont val="Times New Roman"/>
        <family val="1"/>
        <charset val="204"/>
      </rPr>
      <t xml:space="preserve">Показатель результативности 2: </t>
    </r>
    <r>
      <rPr>
        <sz val="12"/>
        <rFont val="Times New Roman"/>
        <family val="1"/>
        <charset val="204"/>
      </rPr>
      <t>Количество  зарегистрированных  преступлений  совершенных на бытовой почве</t>
    </r>
  </si>
  <si>
    <r>
      <rPr>
        <b/>
        <sz val="12"/>
        <rFont val="Times New Roman"/>
        <family val="1"/>
        <charset val="204"/>
      </rPr>
      <t xml:space="preserve">Показатель результативности 3: </t>
    </r>
    <r>
      <rPr>
        <sz val="12"/>
        <rFont val="Times New Roman"/>
        <family val="1"/>
        <charset val="204"/>
      </rPr>
      <t>Количество  зарегистрированных  преступлений  совершенных в общественных местах</t>
    </r>
  </si>
  <si>
    <r>
      <t xml:space="preserve">Цель 4: </t>
    </r>
    <r>
      <rPr>
        <sz val="12"/>
        <rFont val="Times New Roman"/>
        <family val="1"/>
        <charset val="204"/>
      </rPr>
      <t>Снижение уровня коррупции, ее влияния на активность и эффективность бизнеса, деятельность органов местного самоуправления, на повседневную жизнь граждан на территории Емельяновского района</t>
    </r>
  </si>
  <si>
    <r>
      <rPr>
        <b/>
        <sz val="12"/>
        <rFont val="Times New Roman"/>
        <family val="1"/>
        <charset val="204"/>
      </rPr>
      <t xml:space="preserve">Целевой показатель 1:  </t>
    </r>
    <r>
      <rPr>
        <sz val="12"/>
        <rFont val="Times New Roman"/>
        <family val="1"/>
        <charset val="204"/>
      </rPr>
      <t xml:space="preserve"> Доля коррупционных преступлений в органах местного самоуправления и муниципальных учреждениях, по которым возбуждены уголовные дела от общего количества преступлений </t>
    </r>
  </si>
  <si>
    <r>
      <rPr>
        <b/>
        <sz val="12"/>
        <rFont val="Times New Roman"/>
        <family val="1"/>
        <charset val="204"/>
      </rPr>
      <t xml:space="preserve">Целевой показатель 2:   </t>
    </r>
    <r>
      <rPr>
        <sz val="12"/>
        <rFont val="Times New Roman"/>
        <family val="1"/>
        <charset val="204"/>
      </rPr>
      <t>Доля муниципальных служащих, ознакомленных с Памяткой по противодействию коррупции от общего числа муниципальных служащих администрации района и её структурных подразделений</t>
    </r>
  </si>
  <si>
    <r>
      <t>Задача 4:</t>
    </r>
    <r>
      <rPr>
        <sz val="12"/>
        <rFont val="Times New Roman"/>
        <family val="1"/>
        <charset val="204"/>
      </rPr>
      <t xml:space="preserve"> «Повышение уровня осведомленности об ответственности среди работников органов местного самоуправления и муниципальных учреждений, а так же формирование антикоррупционного общественного сознания, нетерпимости к проявлениям коррупции, привлечение институтов гражданского общества к противодействию коррупции»    </t>
    </r>
  </si>
  <si>
    <r>
      <t>Подпрограмма 4:</t>
    </r>
    <r>
      <rPr>
        <sz val="12"/>
        <rFont val="Times New Roman"/>
        <family val="1"/>
        <charset val="204"/>
      </rPr>
      <t xml:space="preserve"> «Противодействие коррупции в органах местного самоуправления и муниципальных  учреждениях Емельяновского района»</t>
    </r>
  </si>
  <si>
    <r>
      <rPr>
        <b/>
        <sz val="12"/>
        <rFont val="Times New Roman"/>
        <family val="1"/>
        <charset val="204"/>
      </rPr>
      <t>Показатель результативности 1:</t>
    </r>
    <r>
      <rPr>
        <sz val="12"/>
        <rFont val="Times New Roman"/>
        <family val="1"/>
        <charset val="204"/>
      </rPr>
      <t xml:space="preserve"> Количество  совершенных  коррупционных преступлений в органах местного самоуправления и муниципальных учреждениях, расположенных на территории района, по которым возбуждены уголовные дела</t>
    </r>
  </si>
  <si>
    <r>
      <rPr>
        <b/>
        <sz val="12"/>
        <rFont val="Times New Roman"/>
        <family val="1"/>
        <charset val="204"/>
      </rPr>
      <t xml:space="preserve">Показатель результативности 2: </t>
    </r>
    <r>
      <rPr>
        <sz val="12"/>
        <rFont val="Times New Roman"/>
        <family val="1"/>
        <charset val="204"/>
      </rPr>
      <t>Количество проведенных  заседаний Межведомственной комиссии по противодействию коррупции на территории Емельяновского района</t>
    </r>
  </si>
  <si>
    <r>
      <rPr>
        <b/>
        <sz val="12"/>
        <rFont val="Times New Roman"/>
        <family val="1"/>
        <charset val="204"/>
      </rPr>
      <t xml:space="preserve">Показатель результативности 3: </t>
    </r>
    <r>
      <rPr>
        <sz val="12"/>
        <rFont val="Times New Roman"/>
        <family val="1"/>
        <charset val="204"/>
      </rPr>
      <t>Количество проведенных антикоррупционных экспертиз нормативных правовых  актов администрации района и их проектов</t>
    </r>
  </si>
  <si>
    <r>
      <rPr>
        <b/>
        <sz val="12"/>
        <rFont val="Times New Roman"/>
        <family val="1"/>
        <charset val="204"/>
      </rPr>
      <t xml:space="preserve">Показатель результативности 4: </t>
    </r>
    <r>
      <rPr>
        <sz val="12"/>
        <rFont val="Times New Roman"/>
        <family val="1"/>
        <charset val="204"/>
      </rPr>
      <t>Количество звонков поступивших на телефон доверия администрации района о коррупционных правонарушениях</t>
    </r>
  </si>
  <si>
    <r>
      <rPr>
        <b/>
        <sz val="12"/>
        <rFont val="Times New Roman"/>
        <family val="1"/>
        <charset val="204"/>
      </rPr>
      <t xml:space="preserve">Показатель результативности 5: </t>
    </r>
    <r>
      <rPr>
        <sz val="12"/>
        <rFont val="Times New Roman"/>
        <family val="1"/>
        <charset val="204"/>
      </rPr>
      <t>Количество опубликованных статей антикоррупционной направленности в газете «Емельяновские веси»</t>
    </r>
  </si>
  <si>
    <r>
      <rPr>
        <b/>
        <sz val="12"/>
        <rFont val="Times New Roman"/>
        <family val="1"/>
        <charset val="204"/>
      </rPr>
      <t xml:space="preserve">Показатель результативности 4: </t>
    </r>
    <r>
      <rPr>
        <sz val="12"/>
        <rFont val="Times New Roman"/>
        <family val="1"/>
        <charset val="204"/>
      </rPr>
      <t>Количество проведенных заседаний  межведомственной комиссии по профилактике  правонарушений на территории района</t>
    </r>
  </si>
  <si>
    <t xml:space="preserve">Заместитель Главы района по финансовым и экономическим   вопросам - руководитель МКУ "Финансовое управление администрации Емельяновского района"  </t>
  </si>
  <si>
    <t xml:space="preserve">                              И.Е. Белунова</t>
  </si>
  <si>
    <t>2023 год</t>
  </si>
  <si>
    <t>Оценка эффективности реализации муниципальной  программы Емельяновского района «Обеспечение общественного порядка, противодействие терроризму, экстремизму, наркомании и коррупции» за 2023год</t>
  </si>
  <si>
    <r>
      <t xml:space="preserve">Показатель результативности 5:  </t>
    </r>
    <r>
      <rPr>
        <sz val="12"/>
        <rFont val="Times New Roman"/>
        <family val="1"/>
        <charset val="204"/>
      </rPr>
      <t>Количество сотрудников получивших призовой сертификат МО МВД России "Емельяновский"</t>
    </r>
  </si>
  <si>
    <r>
      <t xml:space="preserve">Среднеэффективная                                           6 </t>
    </r>
    <r>
      <rPr>
        <sz val="12"/>
        <rFont val="Times New Roman"/>
        <family val="1"/>
        <charset val="204"/>
      </rPr>
      <t>баллов</t>
    </r>
  </si>
  <si>
    <t>Результаты оценки эффективности реализации муниципальной программы за 2023 год</t>
  </si>
  <si>
    <t xml:space="preserve">    6 баллов</t>
  </si>
  <si>
    <t>3 баллов</t>
  </si>
  <si>
    <t xml:space="preserve">     9 баллов</t>
  </si>
  <si>
    <t xml:space="preserve"> 6 баллов</t>
  </si>
  <si>
    <r>
      <t xml:space="preserve"> 0 </t>
    </r>
    <r>
      <rPr>
        <sz val="12"/>
        <rFont val="Times New Roman"/>
        <family val="1"/>
        <charset val="204"/>
      </rPr>
      <t>балла</t>
    </r>
  </si>
  <si>
    <t>Муниципальная программа признается неэффективной                         10,97   баллов</t>
  </si>
  <si>
    <t>Муниципальная программа является неэффективной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</si>
</sst>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"/>
  </numFmts>
  <fonts count="17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0"/>
      <name val="Arial Cyr"/>
      <charset val="204"/>
    </font>
    <font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u/>
      <sz val="10"/>
      <name val="Arial Cyr"/>
      <charset val="204"/>
    </font>
    <font>
      <sz val="16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Alignment="1">
      <alignment horizontal="left" wrapText="1"/>
    </xf>
    <xf numFmtId="0" fontId="0" fillId="0" borderId="0" xfId="0" applyFont="1"/>
    <xf numFmtId="0" fontId="5" fillId="0" borderId="6" xfId="0" applyFont="1" applyBorder="1" applyAlignment="1">
      <alignment horizontal="justify"/>
    </xf>
    <xf numFmtId="0" fontId="0" fillId="0" borderId="6" xfId="0" applyFont="1" applyBorder="1" applyAlignment="1">
      <alignment horizontal="justify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3" fillId="6" borderId="1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wrapText="1"/>
    </xf>
    <xf numFmtId="0" fontId="3" fillId="6" borderId="1" xfId="0" applyFont="1" applyFill="1" applyBorder="1" applyAlignment="1">
      <alignment wrapText="1"/>
    </xf>
    <xf numFmtId="2" fontId="3" fillId="6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wrapText="1"/>
    </xf>
    <xf numFmtId="0" fontId="3" fillId="6" borderId="4" xfId="0" applyFont="1" applyFill="1" applyBorder="1" applyAlignment="1">
      <alignment wrapText="1"/>
    </xf>
    <xf numFmtId="0" fontId="15" fillId="6" borderId="1" xfId="0" applyFont="1" applyFill="1" applyBorder="1" applyAlignment="1">
      <alignment wrapText="1"/>
    </xf>
    <xf numFmtId="0" fontId="16" fillId="6" borderId="1" xfId="0" applyFont="1" applyFill="1" applyBorder="1" applyAlignment="1">
      <alignment horizontal="center" wrapText="1"/>
    </xf>
    <xf numFmtId="2" fontId="3" fillId="6" borderId="1" xfId="0" applyNumberFormat="1" applyFont="1" applyFill="1" applyBorder="1" applyAlignment="1">
      <alignment wrapText="1"/>
    </xf>
    <xf numFmtId="4" fontId="3" fillId="6" borderId="1" xfId="0" applyNumberFormat="1" applyFont="1" applyFill="1" applyBorder="1" applyAlignment="1">
      <alignment wrapText="1"/>
    </xf>
    <xf numFmtId="0" fontId="3" fillId="6" borderId="0" xfId="0" applyFont="1" applyFill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justify" wrapText="1"/>
    </xf>
    <xf numFmtId="0" fontId="3" fillId="6" borderId="1" xfId="0" applyFont="1" applyFill="1" applyBorder="1" applyAlignment="1">
      <alignment horizontal="justify" wrapText="1"/>
    </xf>
    <xf numFmtId="0" fontId="3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top" wrapText="1"/>
    </xf>
    <xf numFmtId="164" fontId="3" fillId="6" borderId="1" xfId="0" applyNumberFormat="1" applyFont="1" applyFill="1" applyBorder="1" applyAlignment="1">
      <alignment wrapText="1"/>
    </xf>
    <xf numFmtId="0" fontId="3" fillId="6" borderId="5" xfId="0" applyFont="1" applyFill="1" applyBorder="1" applyAlignment="1">
      <alignment wrapText="1"/>
    </xf>
    <xf numFmtId="2" fontId="3" fillId="6" borderId="5" xfId="0" applyNumberFormat="1" applyFont="1" applyFill="1" applyBorder="1" applyAlignment="1">
      <alignment wrapText="1"/>
    </xf>
    <xf numFmtId="164" fontId="3" fillId="6" borderId="5" xfId="0" applyNumberFormat="1" applyFont="1" applyFill="1" applyBorder="1" applyAlignment="1">
      <alignment wrapText="1"/>
    </xf>
    <xf numFmtId="164" fontId="3" fillId="6" borderId="1" xfId="0" applyNumberFormat="1" applyFont="1" applyFill="1" applyBorder="1" applyAlignment="1">
      <alignment horizontal="right" wrapText="1"/>
    </xf>
    <xf numFmtId="0" fontId="15" fillId="6" borderId="1" xfId="0" applyFont="1" applyFill="1" applyBorder="1" applyAlignment="1">
      <alignment vertical="top" wrapText="1"/>
    </xf>
    <xf numFmtId="0" fontId="2" fillId="6" borderId="0" xfId="0" applyFont="1" applyFill="1" applyAlignment="1">
      <alignment wrapText="1"/>
    </xf>
    <xf numFmtId="0" fontId="2" fillId="6" borderId="0" xfId="0" applyFont="1" applyFill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13" fillId="6" borderId="0" xfId="0" applyFont="1" applyFill="1" applyAlignment="1">
      <alignment horizontal="justify" wrapText="1"/>
    </xf>
    <xf numFmtId="0" fontId="3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justify" wrapText="1"/>
    </xf>
    <xf numFmtId="0" fontId="14" fillId="6" borderId="1" xfId="0" applyFont="1" applyFill="1" applyBorder="1" applyAlignment="1">
      <alignment horizontal="justify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15" fillId="6" borderId="1" xfId="0" applyFont="1" applyFill="1" applyBorder="1" applyAlignment="1">
      <alignment horizontal="justify" wrapText="1"/>
    </xf>
    <xf numFmtId="0" fontId="3" fillId="6" borderId="2" xfId="0" applyFont="1" applyFill="1" applyBorder="1" applyAlignment="1">
      <alignment horizontal="justify"/>
    </xf>
    <xf numFmtId="0" fontId="3" fillId="6" borderId="3" xfId="0" applyFont="1" applyFill="1" applyBorder="1" applyAlignment="1">
      <alignment horizontal="justify"/>
    </xf>
    <xf numFmtId="0" fontId="3" fillId="6" borderId="4" xfId="0" applyFont="1" applyFill="1" applyBorder="1" applyAlignment="1">
      <alignment horizontal="justify"/>
    </xf>
    <xf numFmtId="0" fontId="1" fillId="0" borderId="0" xfId="0" applyFont="1" applyFill="1" applyBorder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justify"/>
    </xf>
    <xf numFmtId="0" fontId="12" fillId="0" borderId="0" xfId="0" applyFont="1"/>
    <xf numFmtId="0" fontId="6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Border="1" applyAlignment="1">
      <alignment horizontal="justify"/>
    </xf>
    <xf numFmtId="0" fontId="7" fillId="0" borderId="0" xfId="0" applyFont="1" applyBorder="1" applyAlignment="1">
      <alignment horizontal="justify"/>
    </xf>
    <xf numFmtId="0" fontId="10" fillId="0" borderId="0" xfId="0" applyFont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9" fillId="0" borderId="1" xfId="1" applyFont="1" applyBorder="1" applyAlignment="1" applyProtection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171450</xdr:colOff>
      <xdr:row>4</xdr:row>
      <xdr:rowOff>381000</xdr:rowOff>
    </xdr:from>
    <xdr:to>
      <xdr:col>26</xdr:col>
      <xdr:colOff>447675</xdr:colOff>
      <xdr:row>4</xdr:row>
      <xdr:rowOff>381000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450300" y="1666875"/>
          <a:ext cx="276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161925</xdr:colOff>
      <xdr:row>4</xdr:row>
      <xdr:rowOff>428625</xdr:rowOff>
    </xdr:from>
    <xdr:to>
      <xdr:col>30</xdr:col>
      <xdr:colOff>438150</xdr:colOff>
      <xdr:row>4</xdr:row>
      <xdr:rowOff>428625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84175" y="1714500"/>
          <a:ext cx="276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38100</xdr:colOff>
      <xdr:row>4</xdr:row>
      <xdr:rowOff>352425</xdr:rowOff>
    </xdr:from>
    <xdr:to>
      <xdr:col>13</xdr:col>
      <xdr:colOff>7144</xdr:colOff>
      <xdr:row>4</xdr:row>
      <xdr:rowOff>352425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782050" y="1638300"/>
          <a:ext cx="504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4</xdr:row>
      <xdr:rowOff>361950</xdr:rowOff>
    </xdr:from>
    <xdr:to>
      <xdr:col>20</xdr:col>
      <xdr:colOff>485775</xdr:colOff>
      <xdr:row>4</xdr:row>
      <xdr:rowOff>361950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859125" y="1647825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142875</xdr:colOff>
      <xdr:row>4</xdr:row>
      <xdr:rowOff>485775</xdr:rowOff>
    </xdr:from>
    <xdr:to>
      <xdr:col>10</xdr:col>
      <xdr:colOff>1588</xdr:colOff>
      <xdr:row>4</xdr:row>
      <xdr:rowOff>485775</xdr:rowOff>
    </xdr:to>
    <xdr:pic>
      <xdr:nvPicPr>
        <xdr:cNvPr id="6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000875" y="1771650"/>
          <a:ext cx="4683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4</xdr:row>
      <xdr:rowOff>409575</xdr:rowOff>
    </xdr:from>
    <xdr:to>
      <xdr:col>8</xdr:col>
      <xdr:colOff>552450</xdr:colOff>
      <xdr:row>4</xdr:row>
      <xdr:rowOff>409575</xdr:rowOff>
    </xdr:to>
    <xdr:pic>
      <xdr:nvPicPr>
        <xdr:cNvPr id="7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695450"/>
          <a:ext cx="552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4</xdr:row>
      <xdr:rowOff>466725</xdr:rowOff>
    </xdr:from>
    <xdr:to>
      <xdr:col>10</xdr:col>
      <xdr:colOff>315913</xdr:colOff>
      <xdr:row>4</xdr:row>
      <xdr:rowOff>466725</xdr:rowOff>
    </xdr:to>
    <xdr:pic>
      <xdr:nvPicPr>
        <xdr:cNvPr id="8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467600" y="1752600"/>
          <a:ext cx="3730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209550</xdr:colOff>
      <xdr:row>4</xdr:row>
      <xdr:rowOff>314325</xdr:rowOff>
    </xdr:from>
    <xdr:to>
      <xdr:col>4</xdr:col>
      <xdr:colOff>600075</xdr:colOff>
      <xdr:row>4</xdr:row>
      <xdr:rowOff>314325</xdr:rowOff>
    </xdr:to>
    <xdr:pic>
      <xdr:nvPicPr>
        <xdr:cNvPr id="9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48100" y="1600200"/>
          <a:ext cx="390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666750</xdr:colOff>
      <xdr:row>4</xdr:row>
      <xdr:rowOff>333375</xdr:rowOff>
    </xdr:from>
    <xdr:to>
      <xdr:col>5</xdr:col>
      <xdr:colOff>519113</xdr:colOff>
      <xdr:row>4</xdr:row>
      <xdr:rowOff>333375</xdr:rowOff>
    </xdr:to>
    <xdr:pic>
      <xdr:nvPicPr>
        <xdr:cNvPr id="10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05300" y="161925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4</xdr:row>
      <xdr:rowOff>952500</xdr:rowOff>
    </xdr:from>
    <xdr:to>
      <xdr:col>7</xdr:col>
      <xdr:colOff>542925</xdr:colOff>
      <xdr:row>4</xdr:row>
      <xdr:rowOff>952500</xdr:rowOff>
    </xdr:to>
    <xdr:pic>
      <xdr:nvPicPr>
        <xdr:cNvPr id="11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581650" y="2238375"/>
          <a:ext cx="542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4</xdr:row>
      <xdr:rowOff>942975</xdr:rowOff>
    </xdr:from>
    <xdr:to>
      <xdr:col>11</xdr:col>
      <xdr:colOff>504825</xdr:colOff>
      <xdr:row>4</xdr:row>
      <xdr:rowOff>942975</xdr:rowOff>
    </xdr:to>
    <xdr:pic>
      <xdr:nvPicPr>
        <xdr:cNvPr id="12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134350" y="2228850"/>
          <a:ext cx="504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504825</xdr:colOff>
      <xdr:row>4</xdr:row>
      <xdr:rowOff>381000</xdr:rowOff>
    </xdr:to>
    <xdr:pic>
      <xdr:nvPicPr>
        <xdr:cNvPr id="13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983075" y="1666875"/>
          <a:ext cx="476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66675</xdr:colOff>
      <xdr:row>4</xdr:row>
      <xdr:rowOff>238125</xdr:rowOff>
    </xdr:from>
    <xdr:to>
      <xdr:col>4</xdr:col>
      <xdr:colOff>523875</xdr:colOff>
      <xdr:row>4</xdr:row>
      <xdr:rowOff>238125</xdr:rowOff>
    </xdr:to>
    <xdr:pic>
      <xdr:nvPicPr>
        <xdr:cNvPr id="14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05225" y="1524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4</xdr:row>
      <xdr:rowOff>333375</xdr:rowOff>
    </xdr:from>
    <xdr:to>
      <xdr:col>5</xdr:col>
      <xdr:colOff>419100</xdr:colOff>
      <xdr:row>4</xdr:row>
      <xdr:rowOff>333375</xdr:rowOff>
    </xdr:to>
    <xdr:pic>
      <xdr:nvPicPr>
        <xdr:cNvPr id="15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05300" y="161925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4</xdr:row>
      <xdr:rowOff>409575</xdr:rowOff>
    </xdr:from>
    <xdr:to>
      <xdr:col>8</xdr:col>
      <xdr:colOff>447675</xdr:colOff>
      <xdr:row>4</xdr:row>
      <xdr:rowOff>413296</xdr:rowOff>
    </xdr:to>
    <xdr:pic>
      <xdr:nvPicPr>
        <xdr:cNvPr id="16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695450"/>
          <a:ext cx="447675" cy="37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4</xdr:row>
      <xdr:rowOff>466725</xdr:rowOff>
    </xdr:from>
    <xdr:to>
      <xdr:col>10</xdr:col>
      <xdr:colOff>466725</xdr:colOff>
      <xdr:row>4</xdr:row>
      <xdr:rowOff>466725</xdr:rowOff>
    </xdr:to>
    <xdr:pic>
      <xdr:nvPicPr>
        <xdr:cNvPr id="17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24750" y="1752600"/>
          <a:ext cx="466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4</xdr:row>
      <xdr:rowOff>390524</xdr:rowOff>
    </xdr:from>
    <xdr:to>
      <xdr:col>10</xdr:col>
      <xdr:colOff>4536</xdr:colOff>
      <xdr:row>4</xdr:row>
      <xdr:rowOff>390524</xdr:rowOff>
    </xdr:to>
    <xdr:pic>
      <xdr:nvPicPr>
        <xdr:cNvPr id="18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858000" y="1676399"/>
          <a:ext cx="65223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19051</xdr:colOff>
      <xdr:row>4</xdr:row>
      <xdr:rowOff>1295400</xdr:rowOff>
    </xdr:from>
    <xdr:to>
      <xdr:col>8</xdr:col>
      <xdr:colOff>57151</xdr:colOff>
      <xdr:row>4</xdr:row>
      <xdr:rowOff>1300162</xdr:rowOff>
    </xdr:to>
    <xdr:pic>
      <xdr:nvPicPr>
        <xdr:cNvPr id="19" name="Рисунок 18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600701" y="2352675"/>
          <a:ext cx="647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542925</xdr:colOff>
      <xdr:row>4</xdr:row>
      <xdr:rowOff>285750</xdr:rowOff>
    </xdr:from>
    <xdr:to>
      <xdr:col>14</xdr:col>
      <xdr:colOff>214312</xdr:colOff>
      <xdr:row>4</xdr:row>
      <xdr:rowOff>285750</xdr:rowOff>
    </xdr:to>
    <xdr:pic>
      <xdr:nvPicPr>
        <xdr:cNvPr id="20" name="Рисунок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86875" y="1571625"/>
          <a:ext cx="657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4</xdr:row>
      <xdr:rowOff>361950</xdr:rowOff>
    </xdr:from>
    <xdr:to>
      <xdr:col>21</xdr:col>
      <xdr:colOff>123825</xdr:colOff>
      <xdr:row>4</xdr:row>
      <xdr:rowOff>361950</xdr:rowOff>
    </xdr:to>
    <xdr:pic>
      <xdr:nvPicPr>
        <xdr:cNvPr id="21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763875" y="1647825"/>
          <a:ext cx="733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609600</xdr:colOff>
      <xdr:row>4</xdr:row>
      <xdr:rowOff>381000</xdr:rowOff>
    </xdr:to>
    <xdr:pic>
      <xdr:nvPicPr>
        <xdr:cNvPr id="22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983075" y="1666875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185737</xdr:colOff>
      <xdr:row>4</xdr:row>
      <xdr:rowOff>228600</xdr:rowOff>
    </xdr:from>
    <xdr:to>
      <xdr:col>26</xdr:col>
      <xdr:colOff>609600</xdr:colOff>
      <xdr:row>4</xdr:row>
      <xdr:rowOff>232997</xdr:rowOff>
    </xdr:to>
    <xdr:pic>
      <xdr:nvPicPr>
        <xdr:cNvPr id="23" name="Рисунок 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464587" y="1514475"/>
          <a:ext cx="423863" cy="43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180020</xdr:colOff>
      <xdr:row>4</xdr:row>
      <xdr:rowOff>244474</xdr:rowOff>
    </xdr:from>
    <xdr:to>
      <xdr:col>30</xdr:col>
      <xdr:colOff>609600</xdr:colOff>
      <xdr:row>4</xdr:row>
      <xdr:rowOff>247651</xdr:rowOff>
    </xdr:to>
    <xdr:pic>
      <xdr:nvPicPr>
        <xdr:cNvPr id="24" name="Рисунок 2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802270" y="1530349"/>
          <a:ext cx="429580" cy="3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485775</xdr:colOff>
      <xdr:row>4</xdr:row>
      <xdr:rowOff>133349</xdr:rowOff>
    </xdr:from>
    <xdr:to>
      <xdr:col>27</xdr:col>
      <xdr:colOff>428965</xdr:colOff>
      <xdr:row>4</xdr:row>
      <xdr:rowOff>752474</xdr:rowOff>
    </xdr:to>
    <xdr:pic>
      <xdr:nvPicPr>
        <xdr:cNvPr id="25" name="Рисунок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735300" y="904874"/>
          <a:ext cx="9239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0</xdr:colOff>
      <xdr:row>4</xdr:row>
      <xdr:rowOff>0</xdr:rowOff>
    </xdr:from>
    <xdr:to>
      <xdr:col>30</xdr:col>
      <xdr:colOff>676275</xdr:colOff>
      <xdr:row>4</xdr:row>
      <xdr:rowOff>600075</xdr:rowOff>
    </xdr:to>
    <xdr:pic>
      <xdr:nvPicPr>
        <xdr:cNvPr id="26" name="Рисунок 2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622249" y="771525"/>
          <a:ext cx="6762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466725</xdr:colOff>
      <xdr:row>4</xdr:row>
      <xdr:rowOff>169103</xdr:rowOff>
    </xdr:from>
    <xdr:to>
      <xdr:col>15</xdr:col>
      <xdr:colOff>74581</xdr:colOff>
      <xdr:row>4</xdr:row>
      <xdr:rowOff>704850</xdr:rowOff>
    </xdr:to>
    <xdr:pic>
      <xdr:nvPicPr>
        <xdr:cNvPr id="27" name="Рисунок 2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10675" y="940628"/>
          <a:ext cx="1000887" cy="5357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4</xdr:row>
      <xdr:rowOff>428624</xdr:rowOff>
    </xdr:from>
    <xdr:to>
      <xdr:col>4</xdr:col>
      <xdr:colOff>400050</xdr:colOff>
      <xdr:row>4</xdr:row>
      <xdr:rowOff>857249</xdr:rowOff>
    </xdr:to>
    <xdr:pic>
      <xdr:nvPicPr>
        <xdr:cNvPr id="28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62375" y="1714499"/>
          <a:ext cx="4000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4</xdr:row>
      <xdr:rowOff>409575</xdr:rowOff>
    </xdr:from>
    <xdr:to>
      <xdr:col>8</xdr:col>
      <xdr:colOff>552450</xdr:colOff>
      <xdr:row>4</xdr:row>
      <xdr:rowOff>409575</xdr:rowOff>
    </xdr:to>
    <xdr:pic>
      <xdr:nvPicPr>
        <xdr:cNvPr id="29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695450"/>
          <a:ext cx="552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35112</xdr:colOff>
      <xdr:row>4</xdr:row>
      <xdr:rowOff>47625</xdr:rowOff>
    </xdr:from>
    <xdr:to>
      <xdr:col>8</xdr:col>
      <xdr:colOff>561975</xdr:colOff>
      <xdr:row>4</xdr:row>
      <xdr:rowOff>542925</xdr:rowOff>
    </xdr:to>
    <xdr:pic>
      <xdr:nvPicPr>
        <xdr:cNvPr id="30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226362" y="819150"/>
          <a:ext cx="526863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19051</xdr:colOff>
      <xdr:row>4</xdr:row>
      <xdr:rowOff>1295400</xdr:rowOff>
    </xdr:from>
    <xdr:to>
      <xdr:col>8</xdr:col>
      <xdr:colOff>57151</xdr:colOff>
      <xdr:row>4</xdr:row>
      <xdr:rowOff>1300162</xdr:rowOff>
    </xdr:to>
    <xdr:pic>
      <xdr:nvPicPr>
        <xdr:cNvPr id="31" name="Рисунок 30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600701" y="2352675"/>
          <a:ext cx="647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571500</xdr:colOff>
      <xdr:row>4</xdr:row>
      <xdr:rowOff>485775</xdr:rowOff>
    </xdr:to>
    <xdr:pic>
      <xdr:nvPicPr>
        <xdr:cNvPr id="32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858000" y="771525"/>
          <a:ext cx="5715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4</xdr:row>
      <xdr:rowOff>466725</xdr:rowOff>
    </xdr:from>
    <xdr:to>
      <xdr:col>10</xdr:col>
      <xdr:colOff>373063</xdr:colOff>
      <xdr:row>4</xdr:row>
      <xdr:rowOff>466725</xdr:rowOff>
    </xdr:to>
    <xdr:pic>
      <xdr:nvPicPr>
        <xdr:cNvPr id="33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467600" y="1752600"/>
          <a:ext cx="4302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4</xdr:row>
      <xdr:rowOff>466725</xdr:rowOff>
    </xdr:from>
    <xdr:to>
      <xdr:col>10</xdr:col>
      <xdr:colOff>466725</xdr:colOff>
      <xdr:row>4</xdr:row>
      <xdr:rowOff>466725</xdr:rowOff>
    </xdr:to>
    <xdr:pic>
      <xdr:nvPicPr>
        <xdr:cNvPr id="34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24750" y="1752600"/>
          <a:ext cx="466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504825</xdr:colOff>
      <xdr:row>4</xdr:row>
      <xdr:rowOff>381000</xdr:rowOff>
    </xdr:to>
    <xdr:pic>
      <xdr:nvPicPr>
        <xdr:cNvPr id="35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983075" y="1666875"/>
          <a:ext cx="476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609600</xdr:colOff>
      <xdr:row>4</xdr:row>
      <xdr:rowOff>381000</xdr:rowOff>
    </xdr:to>
    <xdr:pic>
      <xdr:nvPicPr>
        <xdr:cNvPr id="36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983075" y="1666875"/>
          <a:ext cx="5810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76200</xdr:colOff>
      <xdr:row>4</xdr:row>
      <xdr:rowOff>416719</xdr:rowOff>
    </xdr:from>
    <xdr:to>
      <xdr:col>5</xdr:col>
      <xdr:colOff>500063</xdr:colOff>
      <xdr:row>4</xdr:row>
      <xdr:rowOff>892969</xdr:rowOff>
    </xdr:to>
    <xdr:pic>
      <xdr:nvPicPr>
        <xdr:cNvPr id="37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505325" y="1702594"/>
          <a:ext cx="423863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4</xdr:row>
      <xdr:rowOff>838200</xdr:rowOff>
    </xdr:from>
    <xdr:to>
      <xdr:col>8</xdr:col>
      <xdr:colOff>38100</xdr:colOff>
      <xdr:row>4</xdr:row>
      <xdr:rowOff>1090612</xdr:rowOff>
    </xdr:to>
    <xdr:pic>
      <xdr:nvPicPr>
        <xdr:cNvPr id="39" name="Рисунок 38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581650" y="1609725"/>
          <a:ext cx="6477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4</xdr:row>
      <xdr:rowOff>466725</xdr:rowOff>
    </xdr:from>
    <xdr:to>
      <xdr:col>10</xdr:col>
      <xdr:colOff>430213</xdr:colOff>
      <xdr:row>4</xdr:row>
      <xdr:rowOff>466725</xdr:rowOff>
    </xdr:to>
    <xdr:pic>
      <xdr:nvPicPr>
        <xdr:cNvPr id="47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943725" y="2028825"/>
          <a:ext cx="4302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4</xdr:row>
      <xdr:rowOff>466725</xdr:rowOff>
    </xdr:from>
    <xdr:to>
      <xdr:col>10</xdr:col>
      <xdr:colOff>466725</xdr:colOff>
      <xdr:row>4</xdr:row>
      <xdr:rowOff>733425</xdr:rowOff>
    </xdr:to>
    <xdr:pic>
      <xdr:nvPicPr>
        <xdr:cNvPr id="48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000875" y="2028825"/>
          <a:ext cx="466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4</xdr:row>
      <xdr:rowOff>800101</xdr:rowOff>
    </xdr:from>
    <xdr:to>
      <xdr:col>11</xdr:col>
      <xdr:colOff>483576</xdr:colOff>
      <xdr:row>4</xdr:row>
      <xdr:rowOff>1109663</xdr:rowOff>
    </xdr:to>
    <xdr:pic>
      <xdr:nvPicPr>
        <xdr:cNvPr id="50" name="Рисунок 49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134350" y="1571626"/>
          <a:ext cx="483576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504825</xdr:colOff>
      <xdr:row>4</xdr:row>
      <xdr:rowOff>381000</xdr:rowOff>
    </xdr:to>
    <xdr:pic>
      <xdr:nvPicPr>
        <xdr:cNvPr id="51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2630150" y="1943100"/>
          <a:ext cx="476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28575</xdr:colOff>
      <xdr:row>4</xdr:row>
      <xdr:rowOff>361950</xdr:rowOff>
    </xdr:from>
    <xdr:to>
      <xdr:col>21</xdr:col>
      <xdr:colOff>152400</xdr:colOff>
      <xdr:row>4</xdr:row>
      <xdr:rowOff>666750</xdr:rowOff>
    </xdr:to>
    <xdr:pic>
      <xdr:nvPicPr>
        <xdr:cNvPr id="52" name="Рисунок 5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020550" y="1924050"/>
          <a:ext cx="73342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609600</xdr:colOff>
      <xdr:row>4</xdr:row>
      <xdr:rowOff>742950</xdr:rowOff>
    </xdr:to>
    <xdr:pic>
      <xdr:nvPicPr>
        <xdr:cNvPr id="53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2630150" y="1943100"/>
          <a:ext cx="5810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2"/>
  <sheetViews>
    <sheetView topLeftCell="A43" zoomScale="80" zoomScaleNormal="80" workbookViewId="0">
      <selection sqref="A1:AG49"/>
    </sheetView>
  </sheetViews>
  <sheetFormatPr defaultRowHeight="12"/>
  <cols>
    <col min="1" max="1" width="28.28515625" style="1" customWidth="1"/>
    <col min="2" max="2" width="7.7109375" style="1" customWidth="1"/>
    <col min="3" max="3" width="9.42578125" style="1" customWidth="1"/>
    <col min="4" max="4" width="11" style="43" customWidth="1"/>
    <col min="5" max="5" width="10" style="43" bestFit="1" customWidth="1"/>
    <col min="6" max="6" width="8" style="43" customWidth="1"/>
    <col min="7" max="8" width="9.140625" style="43"/>
    <col min="9" max="9" width="10" style="43" bestFit="1" customWidth="1"/>
    <col min="10" max="10" width="9.140625" style="43" customWidth="1"/>
    <col min="11" max="11" width="9.140625" style="43"/>
    <col min="12" max="12" width="10.5703125" style="43" customWidth="1"/>
    <col min="13" max="13" width="8" style="43" customWidth="1"/>
    <col min="14" max="14" width="6.5703125" style="43" customWidth="1"/>
    <col min="15" max="15" width="6.28515625" style="43" customWidth="1"/>
    <col min="16" max="16" width="6.85546875" style="43" customWidth="1"/>
    <col min="17" max="17" width="10.5703125" style="43" customWidth="1"/>
    <col min="18" max="18" width="11.7109375" style="43" customWidth="1"/>
    <col min="19" max="19" width="8.5703125" style="43" customWidth="1"/>
    <col min="20" max="20" width="7" style="43" customWidth="1"/>
    <col min="21" max="21" width="9.140625" style="43"/>
    <col min="22" max="22" width="10" style="43" bestFit="1" customWidth="1"/>
    <col min="23" max="26" width="5.7109375" style="1" customWidth="1"/>
    <col min="27" max="27" width="14.5703125" style="1" customWidth="1"/>
    <col min="28" max="28" width="14.85546875" style="1" customWidth="1"/>
    <col min="29" max="30" width="11.140625" style="1" customWidth="1"/>
    <col min="31" max="31" width="15.28515625" style="1" customWidth="1"/>
    <col min="32" max="32" width="8.5703125" style="1" customWidth="1"/>
    <col min="33" max="33" width="9.5703125" style="1" customWidth="1"/>
    <col min="34" max="269" width="9.140625" style="1"/>
    <col min="270" max="270" width="16.85546875" style="1" customWidth="1"/>
    <col min="271" max="271" width="5.85546875" style="1" customWidth="1"/>
    <col min="272" max="273" width="6.28515625" style="1" customWidth="1"/>
    <col min="274" max="275" width="10" style="1" bestFit="1" customWidth="1"/>
    <col min="276" max="285" width="9.140625" style="1"/>
    <col min="286" max="286" width="10.85546875" style="1" bestFit="1" customWidth="1"/>
    <col min="287" max="288" width="12.42578125" style="1" customWidth="1"/>
    <col min="289" max="525" width="9.140625" style="1"/>
    <col min="526" max="526" width="16.85546875" style="1" customWidth="1"/>
    <col min="527" max="527" width="5.85546875" style="1" customWidth="1"/>
    <col min="528" max="529" width="6.28515625" style="1" customWidth="1"/>
    <col min="530" max="531" width="10" style="1" bestFit="1" customWidth="1"/>
    <col min="532" max="541" width="9.140625" style="1"/>
    <col min="542" max="542" width="10.85546875" style="1" bestFit="1" customWidth="1"/>
    <col min="543" max="544" width="12.42578125" style="1" customWidth="1"/>
    <col min="545" max="781" width="9.140625" style="1"/>
    <col min="782" max="782" width="16.85546875" style="1" customWidth="1"/>
    <col min="783" max="783" width="5.85546875" style="1" customWidth="1"/>
    <col min="784" max="785" width="6.28515625" style="1" customWidth="1"/>
    <col min="786" max="787" width="10" style="1" bestFit="1" customWidth="1"/>
    <col min="788" max="797" width="9.140625" style="1"/>
    <col min="798" max="798" width="10.85546875" style="1" bestFit="1" customWidth="1"/>
    <col min="799" max="800" width="12.42578125" style="1" customWidth="1"/>
    <col min="801" max="1037" width="9.140625" style="1"/>
    <col min="1038" max="1038" width="16.85546875" style="1" customWidth="1"/>
    <col min="1039" max="1039" width="5.85546875" style="1" customWidth="1"/>
    <col min="1040" max="1041" width="6.28515625" style="1" customWidth="1"/>
    <col min="1042" max="1043" width="10" style="1" bestFit="1" customWidth="1"/>
    <col min="1044" max="1053" width="9.140625" style="1"/>
    <col min="1054" max="1054" width="10.85546875" style="1" bestFit="1" customWidth="1"/>
    <col min="1055" max="1056" width="12.42578125" style="1" customWidth="1"/>
    <col min="1057" max="1293" width="9.140625" style="1"/>
    <col min="1294" max="1294" width="16.85546875" style="1" customWidth="1"/>
    <col min="1295" max="1295" width="5.85546875" style="1" customWidth="1"/>
    <col min="1296" max="1297" width="6.28515625" style="1" customWidth="1"/>
    <col min="1298" max="1299" width="10" style="1" bestFit="1" customWidth="1"/>
    <col min="1300" max="1309" width="9.140625" style="1"/>
    <col min="1310" max="1310" width="10.85546875" style="1" bestFit="1" customWidth="1"/>
    <col min="1311" max="1312" width="12.42578125" style="1" customWidth="1"/>
    <col min="1313" max="1549" width="9.140625" style="1"/>
    <col min="1550" max="1550" width="16.85546875" style="1" customWidth="1"/>
    <col min="1551" max="1551" width="5.85546875" style="1" customWidth="1"/>
    <col min="1552" max="1553" width="6.28515625" style="1" customWidth="1"/>
    <col min="1554" max="1555" width="10" style="1" bestFit="1" customWidth="1"/>
    <col min="1556" max="1565" width="9.140625" style="1"/>
    <col min="1566" max="1566" width="10.85546875" style="1" bestFit="1" customWidth="1"/>
    <col min="1567" max="1568" width="12.42578125" style="1" customWidth="1"/>
    <col min="1569" max="1805" width="9.140625" style="1"/>
    <col min="1806" max="1806" width="16.85546875" style="1" customWidth="1"/>
    <col min="1807" max="1807" width="5.85546875" style="1" customWidth="1"/>
    <col min="1808" max="1809" width="6.28515625" style="1" customWidth="1"/>
    <col min="1810" max="1811" width="10" style="1" bestFit="1" customWidth="1"/>
    <col min="1812" max="1821" width="9.140625" style="1"/>
    <col min="1822" max="1822" width="10.85546875" style="1" bestFit="1" customWidth="1"/>
    <col min="1823" max="1824" width="12.42578125" style="1" customWidth="1"/>
    <col min="1825" max="2061" width="9.140625" style="1"/>
    <col min="2062" max="2062" width="16.85546875" style="1" customWidth="1"/>
    <col min="2063" max="2063" width="5.85546875" style="1" customWidth="1"/>
    <col min="2064" max="2065" width="6.28515625" style="1" customWidth="1"/>
    <col min="2066" max="2067" width="10" style="1" bestFit="1" customWidth="1"/>
    <col min="2068" max="2077" width="9.140625" style="1"/>
    <col min="2078" max="2078" width="10.85546875" style="1" bestFit="1" customWidth="1"/>
    <col min="2079" max="2080" width="12.42578125" style="1" customWidth="1"/>
    <col min="2081" max="2317" width="9.140625" style="1"/>
    <col min="2318" max="2318" width="16.85546875" style="1" customWidth="1"/>
    <col min="2319" max="2319" width="5.85546875" style="1" customWidth="1"/>
    <col min="2320" max="2321" width="6.28515625" style="1" customWidth="1"/>
    <col min="2322" max="2323" width="10" style="1" bestFit="1" customWidth="1"/>
    <col min="2324" max="2333" width="9.140625" style="1"/>
    <col min="2334" max="2334" width="10.85546875" style="1" bestFit="1" customWidth="1"/>
    <col min="2335" max="2336" width="12.42578125" style="1" customWidth="1"/>
    <col min="2337" max="2573" width="9.140625" style="1"/>
    <col min="2574" max="2574" width="16.85546875" style="1" customWidth="1"/>
    <col min="2575" max="2575" width="5.85546875" style="1" customWidth="1"/>
    <col min="2576" max="2577" width="6.28515625" style="1" customWidth="1"/>
    <col min="2578" max="2579" width="10" style="1" bestFit="1" customWidth="1"/>
    <col min="2580" max="2589" width="9.140625" style="1"/>
    <col min="2590" max="2590" width="10.85546875" style="1" bestFit="1" customWidth="1"/>
    <col min="2591" max="2592" width="12.42578125" style="1" customWidth="1"/>
    <col min="2593" max="2829" width="9.140625" style="1"/>
    <col min="2830" max="2830" width="16.85546875" style="1" customWidth="1"/>
    <col min="2831" max="2831" width="5.85546875" style="1" customWidth="1"/>
    <col min="2832" max="2833" width="6.28515625" style="1" customWidth="1"/>
    <col min="2834" max="2835" width="10" style="1" bestFit="1" customWidth="1"/>
    <col min="2836" max="2845" width="9.140625" style="1"/>
    <col min="2846" max="2846" width="10.85546875" style="1" bestFit="1" customWidth="1"/>
    <col min="2847" max="2848" width="12.42578125" style="1" customWidth="1"/>
    <col min="2849" max="3085" width="9.140625" style="1"/>
    <col min="3086" max="3086" width="16.85546875" style="1" customWidth="1"/>
    <col min="3087" max="3087" width="5.85546875" style="1" customWidth="1"/>
    <col min="3088" max="3089" width="6.28515625" style="1" customWidth="1"/>
    <col min="3090" max="3091" width="10" style="1" bestFit="1" customWidth="1"/>
    <col min="3092" max="3101" width="9.140625" style="1"/>
    <col min="3102" max="3102" width="10.85546875" style="1" bestFit="1" customWidth="1"/>
    <col min="3103" max="3104" width="12.42578125" style="1" customWidth="1"/>
    <col min="3105" max="3341" width="9.140625" style="1"/>
    <col min="3342" max="3342" width="16.85546875" style="1" customWidth="1"/>
    <col min="3343" max="3343" width="5.85546875" style="1" customWidth="1"/>
    <col min="3344" max="3345" width="6.28515625" style="1" customWidth="1"/>
    <col min="3346" max="3347" width="10" style="1" bestFit="1" customWidth="1"/>
    <col min="3348" max="3357" width="9.140625" style="1"/>
    <col min="3358" max="3358" width="10.85546875" style="1" bestFit="1" customWidth="1"/>
    <col min="3359" max="3360" width="12.42578125" style="1" customWidth="1"/>
    <col min="3361" max="3597" width="9.140625" style="1"/>
    <col min="3598" max="3598" width="16.85546875" style="1" customWidth="1"/>
    <col min="3599" max="3599" width="5.85546875" style="1" customWidth="1"/>
    <col min="3600" max="3601" width="6.28515625" style="1" customWidth="1"/>
    <col min="3602" max="3603" width="10" style="1" bestFit="1" customWidth="1"/>
    <col min="3604" max="3613" width="9.140625" style="1"/>
    <col min="3614" max="3614" width="10.85546875" style="1" bestFit="1" customWidth="1"/>
    <col min="3615" max="3616" width="12.42578125" style="1" customWidth="1"/>
    <col min="3617" max="3853" width="9.140625" style="1"/>
    <col min="3854" max="3854" width="16.85546875" style="1" customWidth="1"/>
    <col min="3855" max="3855" width="5.85546875" style="1" customWidth="1"/>
    <col min="3856" max="3857" width="6.28515625" style="1" customWidth="1"/>
    <col min="3858" max="3859" width="10" style="1" bestFit="1" customWidth="1"/>
    <col min="3860" max="3869" width="9.140625" style="1"/>
    <col min="3870" max="3870" width="10.85546875" style="1" bestFit="1" customWidth="1"/>
    <col min="3871" max="3872" width="12.42578125" style="1" customWidth="1"/>
    <col min="3873" max="4109" width="9.140625" style="1"/>
    <col min="4110" max="4110" width="16.85546875" style="1" customWidth="1"/>
    <col min="4111" max="4111" width="5.85546875" style="1" customWidth="1"/>
    <col min="4112" max="4113" width="6.28515625" style="1" customWidth="1"/>
    <col min="4114" max="4115" width="10" style="1" bestFit="1" customWidth="1"/>
    <col min="4116" max="4125" width="9.140625" style="1"/>
    <col min="4126" max="4126" width="10.85546875" style="1" bestFit="1" customWidth="1"/>
    <col min="4127" max="4128" width="12.42578125" style="1" customWidth="1"/>
    <col min="4129" max="4365" width="9.140625" style="1"/>
    <col min="4366" max="4366" width="16.85546875" style="1" customWidth="1"/>
    <col min="4367" max="4367" width="5.85546875" style="1" customWidth="1"/>
    <col min="4368" max="4369" width="6.28515625" style="1" customWidth="1"/>
    <col min="4370" max="4371" width="10" style="1" bestFit="1" customWidth="1"/>
    <col min="4372" max="4381" width="9.140625" style="1"/>
    <col min="4382" max="4382" width="10.85546875" style="1" bestFit="1" customWidth="1"/>
    <col min="4383" max="4384" width="12.42578125" style="1" customWidth="1"/>
    <col min="4385" max="4621" width="9.140625" style="1"/>
    <col min="4622" max="4622" width="16.85546875" style="1" customWidth="1"/>
    <col min="4623" max="4623" width="5.85546875" style="1" customWidth="1"/>
    <col min="4624" max="4625" width="6.28515625" style="1" customWidth="1"/>
    <col min="4626" max="4627" width="10" style="1" bestFit="1" customWidth="1"/>
    <col min="4628" max="4637" width="9.140625" style="1"/>
    <col min="4638" max="4638" width="10.85546875" style="1" bestFit="1" customWidth="1"/>
    <col min="4639" max="4640" width="12.42578125" style="1" customWidth="1"/>
    <col min="4641" max="4877" width="9.140625" style="1"/>
    <col min="4878" max="4878" width="16.85546875" style="1" customWidth="1"/>
    <col min="4879" max="4879" width="5.85546875" style="1" customWidth="1"/>
    <col min="4880" max="4881" width="6.28515625" style="1" customWidth="1"/>
    <col min="4882" max="4883" width="10" style="1" bestFit="1" customWidth="1"/>
    <col min="4884" max="4893" width="9.140625" style="1"/>
    <col min="4894" max="4894" width="10.85546875" style="1" bestFit="1" customWidth="1"/>
    <col min="4895" max="4896" width="12.42578125" style="1" customWidth="1"/>
    <col min="4897" max="5133" width="9.140625" style="1"/>
    <col min="5134" max="5134" width="16.85546875" style="1" customWidth="1"/>
    <col min="5135" max="5135" width="5.85546875" style="1" customWidth="1"/>
    <col min="5136" max="5137" width="6.28515625" style="1" customWidth="1"/>
    <col min="5138" max="5139" width="10" style="1" bestFit="1" customWidth="1"/>
    <col min="5140" max="5149" width="9.140625" style="1"/>
    <col min="5150" max="5150" width="10.85546875" style="1" bestFit="1" customWidth="1"/>
    <col min="5151" max="5152" width="12.42578125" style="1" customWidth="1"/>
    <col min="5153" max="5389" width="9.140625" style="1"/>
    <col min="5390" max="5390" width="16.85546875" style="1" customWidth="1"/>
    <col min="5391" max="5391" width="5.85546875" style="1" customWidth="1"/>
    <col min="5392" max="5393" width="6.28515625" style="1" customWidth="1"/>
    <col min="5394" max="5395" width="10" style="1" bestFit="1" customWidth="1"/>
    <col min="5396" max="5405" width="9.140625" style="1"/>
    <col min="5406" max="5406" width="10.85546875" style="1" bestFit="1" customWidth="1"/>
    <col min="5407" max="5408" width="12.42578125" style="1" customWidth="1"/>
    <col min="5409" max="5645" width="9.140625" style="1"/>
    <col min="5646" max="5646" width="16.85546875" style="1" customWidth="1"/>
    <col min="5647" max="5647" width="5.85546875" style="1" customWidth="1"/>
    <col min="5648" max="5649" width="6.28515625" style="1" customWidth="1"/>
    <col min="5650" max="5651" width="10" style="1" bestFit="1" customWidth="1"/>
    <col min="5652" max="5661" width="9.140625" style="1"/>
    <col min="5662" max="5662" width="10.85546875" style="1" bestFit="1" customWidth="1"/>
    <col min="5663" max="5664" width="12.42578125" style="1" customWidth="1"/>
    <col min="5665" max="5901" width="9.140625" style="1"/>
    <col min="5902" max="5902" width="16.85546875" style="1" customWidth="1"/>
    <col min="5903" max="5903" width="5.85546875" style="1" customWidth="1"/>
    <col min="5904" max="5905" width="6.28515625" style="1" customWidth="1"/>
    <col min="5906" max="5907" width="10" style="1" bestFit="1" customWidth="1"/>
    <col min="5908" max="5917" width="9.140625" style="1"/>
    <col min="5918" max="5918" width="10.85546875" style="1" bestFit="1" customWidth="1"/>
    <col min="5919" max="5920" width="12.42578125" style="1" customWidth="1"/>
    <col min="5921" max="6157" width="9.140625" style="1"/>
    <col min="6158" max="6158" width="16.85546875" style="1" customWidth="1"/>
    <col min="6159" max="6159" width="5.85546875" style="1" customWidth="1"/>
    <col min="6160" max="6161" width="6.28515625" style="1" customWidth="1"/>
    <col min="6162" max="6163" width="10" style="1" bestFit="1" customWidth="1"/>
    <col min="6164" max="6173" width="9.140625" style="1"/>
    <col min="6174" max="6174" width="10.85546875" style="1" bestFit="1" customWidth="1"/>
    <col min="6175" max="6176" width="12.42578125" style="1" customWidth="1"/>
    <col min="6177" max="6413" width="9.140625" style="1"/>
    <col min="6414" max="6414" width="16.85546875" style="1" customWidth="1"/>
    <col min="6415" max="6415" width="5.85546875" style="1" customWidth="1"/>
    <col min="6416" max="6417" width="6.28515625" style="1" customWidth="1"/>
    <col min="6418" max="6419" width="10" style="1" bestFit="1" customWidth="1"/>
    <col min="6420" max="6429" width="9.140625" style="1"/>
    <col min="6430" max="6430" width="10.85546875" style="1" bestFit="1" customWidth="1"/>
    <col min="6431" max="6432" width="12.42578125" style="1" customWidth="1"/>
    <col min="6433" max="6669" width="9.140625" style="1"/>
    <col min="6670" max="6670" width="16.85546875" style="1" customWidth="1"/>
    <col min="6671" max="6671" width="5.85546875" style="1" customWidth="1"/>
    <col min="6672" max="6673" width="6.28515625" style="1" customWidth="1"/>
    <col min="6674" max="6675" width="10" style="1" bestFit="1" customWidth="1"/>
    <col min="6676" max="6685" width="9.140625" style="1"/>
    <col min="6686" max="6686" width="10.85546875" style="1" bestFit="1" customWidth="1"/>
    <col min="6687" max="6688" width="12.42578125" style="1" customWidth="1"/>
    <col min="6689" max="6925" width="9.140625" style="1"/>
    <col min="6926" max="6926" width="16.85546875" style="1" customWidth="1"/>
    <col min="6927" max="6927" width="5.85546875" style="1" customWidth="1"/>
    <col min="6928" max="6929" width="6.28515625" style="1" customWidth="1"/>
    <col min="6930" max="6931" width="10" style="1" bestFit="1" customWidth="1"/>
    <col min="6932" max="6941" width="9.140625" style="1"/>
    <col min="6942" max="6942" width="10.85546875" style="1" bestFit="1" customWidth="1"/>
    <col min="6943" max="6944" width="12.42578125" style="1" customWidth="1"/>
    <col min="6945" max="7181" width="9.140625" style="1"/>
    <col min="7182" max="7182" width="16.85546875" style="1" customWidth="1"/>
    <col min="7183" max="7183" width="5.85546875" style="1" customWidth="1"/>
    <col min="7184" max="7185" width="6.28515625" style="1" customWidth="1"/>
    <col min="7186" max="7187" width="10" style="1" bestFit="1" customWidth="1"/>
    <col min="7188" max="7197" width="9.140625" style="1"/>
    <col min="7198" max="7198" width="10.85546875" style="1" bestFit="1" customWidth="1"/>
    <col min="7199" max="7200" width="12.42578125" style="1" customWidth="1"/>
    <col min="7201" max="7437" width="9.140625" style="1"/>
    <col min="7438" max="7438" width="16.85546875" style="1" customWidth="1"/>
    <col min="7439" max="7439" width="5.85546875" style="1" customWidth="1"/>
    <col min="7440" max="7441" width="6.28515625" style="1" customWidth="1"/>
    <col min="7442" max="7443" width="10" style="1" bestFit="1" customWidth="1"/>
    <col min="7444" max="7453" width="9.140625" style="1"/>
    <col min="7454" max="7454" width="10.85546875" style="1" bestFit="1" customWidth="1"/>
    <col min="7455" max="7456" width="12.42578125" style="1" customWidth="1"/>
    <col min="7457" max="7693" width="9.140625" style="1"/>
    <col min="7694" max="7694" width="16.85546875" style="1" customWidth="1"/>
    <col min="7695" max="7695" width="5.85546875" style="1" customWidth="1"/>
    <col min="7696" max="7697" width="6.28515625" style="1" customWidth="1"/>
    <col min="7698" max="7699" width="10" style="1" bestFit="1" customWidth="1"/>
    <col min="7700" max="7709" width="9.140625" style="1"/>
    <col min="7710" max="7710" width="10.85546875" style="1" bestFit="1" customWidth="1"/>
    <col min="7711" max="7712" width="12.42578125" style="1" customWidth="1"/>
    <col min="7713" max="7949" width="9.140625" style="1"/>
    <col min="7950" max="7950" width="16.85546875" style="1" customWidth="1"/>
    <col min="7951" max="7951" width="5.85546875" style="1" customWidth="1"/>
    <col min="7952" max="7953" width="6.28515625" style="1" customWidth="1"/>
    <col min="7954" max="7955" width="10" style="1" bestFit="1" customWidth="1"/>
    <col min="7956" max="7965" width="9.140625" style="1"/>
    <col min="7966" max="7966" width="10.85546875" style="1" bestFit="1" customWidth="1"/>
    <col min="7967" max="7968" width="12.42578125" style="1" customWidth="1"/>
    <col min="7969" max="8205" width="9.140625" style="1"/>
    <col min="8206" max="8206" width="16.85546875" style="1" customWidth="1"/>
    <col min="8207" max="8207" width="5.85546875" style="1" customWidth="1"/>
    <col min="8208" max="8209" width="6.28515625" style="1" customWidth="1"/>
    <col min="8210" max="8211" width="10" style="1" bestFit="1" customWidth="1"/>
    <col min="8212" max="8221" width="9.140625" style="1"/>
    <col min="8222" max="8222" width="10.85546875" style="1" bestFit="1" customWidth="1"/>
    <col min="8223" max="8224" width="12.42578125" style="1" customWidth="1"/>
    <col min="8225" max="8461" width="9.140625" style="1"/>
    <col min="8462" max="8462" width="16.85546875" style="1" customWidth="1"/>
    <col min="8463" max="8463" width="5.85546875" style="1" customWidth="1"/>
    <col min="8464" max="8465" width="6.28515625" style="1" customWidth="1"/>
    <col min="8466" max="8467" width="10" style="1" bestFit="1" customWidth="1"/>
    <col min="8468" max="8477" width="9.140625" style="1"/>
    <col min="8478" max="8478" width="10.85546875" style="1" bestFit="1" customWidth="1"/>
    <col min="8479" max="8480" width="12.42578125" style="1" customWidth="1"/>
    <col min="8481" max="8717" width="9.140625" style="1"/>
    <col min="8718" max="8718" width="16.85546875" style="1" customWidth="1"/>
    <col min="8719" max="8719" width="5.85546875" style="1" customWidth="1"/>
    <col min="8720" max="8721" width="6.28515625" style="1" customWidth="1"/>
    <col min="8722" max="8723" width="10" style="1" bestFit="1" customWidth="1"/>
    <col min="8724" max="8733" width="9.140625" style="1"/>
    <col min="8734" max="8734" width="10.85546875" style="1" bestFit="1" customWidth="1"/>
    <col min="8735" max="8736" width="12.42578125" style="1" customWidth="1"/>
    <col min="8737" max="8973" width="9.140625" style="1"/>
    <col min="8974" max="8974" width="16.85546875" style="1" customWidth="1"/>
    <col min="8975" max="8975" width="5.85546875" style="1" customWidth="1"/>
    <col min="8976" max="8977" width="6.28515625" style="1" customWidth="1"/>
    <col min="8978" max="8979" width="10" style="1" bestFit="1" customWidth="1"/>
    <col min="8980" max="8989" width="9.140625" style="1"/>
    <col min="8990" max="8990" width="10.85546875" style="1" bestFit="1" customWidth="1"/>
    <col min="8991" max="8992" width="12.42578125" style="1" customWidth="1"/>
    <col min="8993" max="9229" width="9.140625" style="1"/>
    <col min="9230" max="9230" width="16.85546875" style="1" customWidth="1"/>
    <col min="9231" max="9231" width="5.85546875" style="1" customWidth="1"/>
    <col min="9232" max="9233" width="6.28515625" style="1" customWidth="1"/>
    <col min="9234" max="9235" width="10" style="1" bestFit="1" customWidth="1"/>
    <col min="9236" max="9245" width="9.140625" style="1"/>
    <col min="9246" max="9246" width="10.85546875" style="1" bestFit="1" customWidth="1"/>
    <col min="9247" max="9248" width="12.42578125" style="1" customWidth="1"/>
    <col min="9249" max="9485" width="9.140625" style="1"/>
    <col min="9486" max="9486" width="16.85546875" style="1" customWidth="1"/>
    <col min="9487" max="9487" width="5.85546875" style="1" customWidth="1"/>
    <col min="9488" max="9489" width="6.28515625" style="1" customWidth="1"/>
    <col min="9490" max="9491" width="10" style="1" bestFit="1" customWidth="1"/>
    <col min="9492" max="9501" width="9.140625" style="1"/>
    <col min="9502" max="9502" width="10.85546875" style="1" bestFit="1" customWidth="1"/>
    <col min="9503" max="9504" width="12.42578125" style="1" customWidth="1"/>
    <col min="9505" max="9741" width="9.140625" style="1"/>
    <col min="9742" max="9742" width="16.85546875" style="1" customWidth="1"/>
    <col min="9743" max="9743" width="5.85546875" style="1" customWidth="1"/>
    <col min="9744" max="9745" width="6.28515625" style="1" customWidth="1"/>
    <col min="9746" max="9747" width="10" style="1" bestFit="1" customWidth="1"/>
    <col min="9748" max="9757" width="9.140625" style="1"/>
    <col min="9758" max="9758" width="10.85546875" style="1" bestFit="1" customWidth="1"/>
    <col min="9759" max="9760" width="12.42578125" style="1" customWidth="1"/>
    <col min="9761" max="9997" width="9.140625" style="1"/>
    <col min="9998" max="9998" width="16.85546875" style="1" customWidth="1"/>
    <col min="9999" max="9999" width="5.85546875" style="1" customWidth="1"/>
    <col min="10000" max="10001" width="6.28515625" style="1" customWidth="1"/>
    <col min="10002" max="10003" width="10" style="1" bestFit="1" customWidth="1"/>
    <col min="10004" max="10013" width="9.140625" style="1"/>
    <col min="10014" max="10014" width="10.85546875" style="1" bestFit="1" customWidth="1"/>
    <col min="10015" max="10016" width="12.42578125" style="1" customWidth="1"/>
    <col min="10017" max="10253" width="9.140625" style="1"/>
    <col min="10254" max="10254" width="16.85546875" style="1" customWidth="1"/>
    <col min="10255" max="10255" width="5.85546875" style="1" customWidth="1"/>
    <col min="10256" max="10257" width="6.28515625" style="1" customWidth="1"/>
    <col min="10258" max="10259" width="10" style="1" bestFit="1" customWidth="1"/>
    <col min="10260" max="10269" width="9.140625" style="1"/>
    <col min="10270" max="10270" width="10.85546875" style="1" bestFit="1" customWidth="1"/>
    <col min="10271" max="10272" width="12.42578125" style="1" customWidth="1"/>
    <col min="10273" max="10509" width="9.140625" style="1"/>
    <col min="10510" max="10510" width="16.85546875" style="1" customWidth="1"/>
    <col min="10511" max="10511" width="5.85546875" style="1" customWidth="1"/>
    <col min="10512" max="10513" width="6.28515625" style="1" customWidth="1"/>
    <col min="10514" max="10515" width="10" style="1" bestFit="1" customWidth="1"/>
    <col min="10516" max="10525" width="9.140625" style="1"/>
    <col min="10526" max="10526" width="10.85546875" style="1" bestFit="1" customWidth="1"/>
    <col min="10527" max="10528" width="12.42578125" style="1" customWidth="1"/>
    <col min="10529" max="10765" width="9.140625" style="1"/>
    <col min="10766" max="10766" width="16.85546875" style="1" customWidth="1"/>
    <col min="10767" max="10767" width="5.85546875" style="1" customWidth="1"/>
    <col min="10768" max="10769" width="6.28515625" style="1" customWidth="1"/>
    <col min="10770" max="10771" width="10" style="1" bestFit="1" customWidth="1"/>
    <col min="10772" max="10781" width="9.140625" style="1"/>
    <col min="10782" max="10782" width="10.85546875" style="1" bestFit="1" customWidth="1"/>
    <col min="10783" max="10784" width="12.42578125" style="1" customWidth="1"/>
    <col min="10785" max="11021" width="9.140625" style="1"/>
    <col min="11022" max="11022" width="16.85546875" style="1" customWidth="1"/>
    <col min="11023" max="11023" width="5.85546875" style="1" customWidth="1"/>
    <col min="11024" max="11025" width="6.28515625" style="1" customWidth="1"/>
    <col min="11026" max="11027" width="10" style="1" bestFit="1" customWidth="1"/>
    <col min="11028" max="11037" width="9.140625" style="1"/>
    <col min="11038" max="11038" width="10.85546875" style="1" bestFit="1" customWidth="1"/>
    <col min="11039" max="11040" width="12.42578125" style="1" customWidth="1"/>
    <col min="11041" max="11277" width="9.140625" style="1"/>
    <col min="11278" max="11278" width="16.85546875" style="1" customWidth="1"/>
    <col min="11279" max="11279" width="5.85546875" style="1" customWidth="1"/>
    <col min="11280" max="11281" width="6.28515625" style="1" customWidth="1"/>
    <col min="11282" max="11283" width="10" style="1" bestFit="1" customWidth="1"/>
    <col min="11284" max="11293" width="9.140625" style="1"/>
    <col min="11294" max="11294" width="10.85546875" style="1" bestFit="1" customWidth="1"/>
    <col min="11295" max="11296" width="12.42578125" style="1" customWidth="1"/>
    <col min="11297" max="11533" width="9.140625" style="1"/>
    <col min="11534" max="11534" width="16.85546875" style="1" customWidth="1"/>
    <col min="11535" max="11535" width="5.85546875" style="1" customWidth="1"/>
    <col min="11536" max="11537" width="6.28515625" style="1" customWidth="1"/>
    <col min="11538" max="11539" width="10" style="1" bestFit="1" customWidth="1"/>
    <col min="11540" max="11549" width="9.140625" style="1"/>
    <col min="11550" max="11550" width="10.85546875" style="1" bestFit="1" customWidth="1"/>
    <col min="11551" max="11552" width="12.42578125" style="1" customWidth="1"/>
    <col min="11553" max="11789" width="9.140625" style="1"/>
    <col min="11790" max="11790" width="16.85546875" style="1" customWidth="1"/>
    <col min="11791" max="11791" width="5.85546875" style="1" customWidth="1"/>
    <col min="11792" max="11793" width="6.28515625" style="1" customWidth="1"/>
    <col min="11794" max="11795" width="10" style="1" bestFit="1" customWidth="1"/>
    <col min="11796" max="11805" width="9.140625" style="1"/>
    <col min="11806" max="11806" width="10.85546875" style="1" bestFit="1" customWidth="1"/>
    <col min="11807" max="11808" width="12.42578125" style="1" customWidth="1"/>
    <col min="11809" max="12045" width="9.140625" style="1"/>
    <col min="12046" max="12046" width="16.85546875" style="1" customWidth="1"/>
    <col min="12047" max="12047" width="5.85546875" style="1" customWidth="1"/>
    <col min="12048" max="12049" width="6.28515625" style="1" customWidth="1"/>
    <col min="12050" max="12051" width="10" style="1" bestFit="1" customWidth="1"/>
    <col min="12052" max="12061" width="9.140625" style="1"/>
    <col min="12062" max="12062" width="10.85546875" style="1" bestFit="1" customWidth="1"/>
    <col min="12063" max="12064" width="12.42578125" style="1" customWidth="1"/>
    <col min="12065" max="12301" width="9.140625" style="1"/>
    <col min="12302" max="12302" width="16.85546875" style="1" customWidth="1"/>
    <col min="12303" max="12303" width="5.85546875" style="1" customWidth="1"/>
    <col min="12304" max="12305" width="6.28515625" style="1" customWidth="1"/>
    <col min="12306" max="12307" width="10" style="1" bestFit="1" customWidth="1"/>
    <col min="12308" max="12317" width="9.140625" style="1"/>
    <col min="12318" max="12318" width="10.85546875" style="1" bestFit="1" customWidth="1"/>
    <col min="12319" max="12320" width="12.42578125" style="1" customWidth="1"/>
    <col min="12321" max="12557" width="9.140625" style="1"/>
    <col min="12558" max="12558" width="16.85546875" style="1" customWidth="1"/>
    <col min="12559" max="12559" width="5.85546875" style="1" customWidth="1"/>
    <col min="12560" max="12561" width="6.28515625" style="1" customWidth="1"/>
    <col min="12562" max="12563" width="10" style="1" bestFit="1" customWidth="1"/>
    <col min="12564" max="12573" width="9.140625" style="1"/>
    <col min="12574" max="12574" width="10.85546875" style="1" bestFit="1" customWidth="1"/>
    <col min="12575" max="12576" width="12.42578125" style="1" customWidth="1"/>
    <col min="12577" max="12813" width="9.140625" style="1"/>
    <col min="12814" max="12814" width="16.85546875" style="1" customWidth="1"/>
    <col min="12815" max="12815" width="5.85546875" style="1" customWidth="1"/>
    <col min="12816" max="12817" width="6.28515625" style="1" customWidth="1"/>
    <col min="12818" max="12819" width="10" style="1" bestFit="1" customWidth="1"/>
    <col min="12820" max="12829" width="9.140625" style="1"/>
    <col min="12830" max="12830" width="10.85546875" style="1" bestFit="1" customWidth="1"/>
    <col min="12831" max="12832" width="12.42578125" style="1" customWidth="1"/>
    <col min="12833" max="13069" width="9.140625" style="1"/>
    <col min="13070" max="13070" width="16.85546875" style="1" customWidth="1"/>
    <col min="13071" max="13071" width="5.85546875" style="1" customWidth="1"/>
    <col min="13072" max="13073" width="6.28515625" style="1" customWidth="1"/>
    <col min="13074" max="13075" width="10" style="1" bestFit="1" customWidth="1"/>
    <col min="13076" max="13085" width="9.140625" style="1"/>
    <col min="13086" max="13086" width="10.85546875" style="1" bestFit="1" customWidth="1"/>
    <col min="13087" max="13088" width="12.42578125" style="1" customWidth="1"/>
    <col min="13089" max="13325" width="9.140625" style="1"/>
    <col min="13326" max="13326" width="16.85546875" style="1" customWidth="1"/>
    <col min="13327" max="13327" width="5.85546875" style="1" customWidth="1"/>
    <col min="13328" max="13329" width="6.28515625" style="1" customWidth="1"/>
    <col min="13330" max="13331" width="10" style="1" bestFit="1" customWidth="1"/>
    <col min="13332" max="13341" width="9.140625" style="1"/>
    <col min="13342" max="13342" width="10.85546875" style="1" bestFit="1" customWidth="1"/>
    <col min="13343" max="13344" width="12.42578125" style="1" customWidth="1"/>
    <col min="13345" max="13581" width="9.140625" style="1"/>
    <col min="13582" max="13582" width="16.85546875" style="1" customWidth="1"/>
    <col min="13583" max="13583" width="5.85546875" style="1" customWidth="1"/>
    <col min="13584" max="13585" width="6.28515625" style="1" customWidth="1"/>
    <col min="13586" max="13587" width="10" style="1" bestFit="1" customWidth="1"/>
    <col min="13588" max="13597" width="9.140625" style="1"/>
    <col min="13598" max="13598" width="10.85546875" style="1" bestFit="1" customWidth="1"/>
    <col min="13599" max="13600" width="12.42578125" style="1" customWidth="1"/>
    <col min="13601" max="13837" width="9.140625" style="1"/>
    <col min="13838" max="13838" width="16.85546875" style="1" customWidth="1"/>
    <col min="13839" max="13839" width="5.85546875" style="1" customWidth="1"/>
    <col min="13840" max="13841" width="6.28515625" style="1" customWidth="1"/>
    <col min="13842" max="13843" width="10" style="1" bestFit="1" customWidth="1"/>
    <col min="13844" max="13853" width="9.140625" style="1"/>
    <col min="13854" max="13854" width="10.85546875" style="1" bestFit="1" customWidth="1"/>
    <col min="13855" max="13856" width="12.42578125" style="1" customWidth="1"/>
    <col min="13857" max="14093" width="9.140625" style="1"/>
    <col min="14094" max="14094" width="16.85546875" style="1" customWidth="1"/>
    <col min="14095" max="14095" width="5.85546875" style="1" customWidth="1"/>
    <col min="14096" max="14097" width="6.28515625" style="1" customWidth="1"/>
    <col min="14098" max="14099" width="10" style="1" bestFit="1" customWidth="1"/>
    <col min="14100" max="14109" width="9.140625" style="1"/>
    <col min="14110" max="14110" width="10.85546875" style="1" bestFit="1" customWidth="1"/>
    <col min="14111" max="14112" width="12.42578125" style="1" customWidth="1"/>
    <col min="14113" max="14349" width="9.140625" style="1"/>
    <col min="14350" max="14350" width="16.85546875" style="1" customWidth="1"/>
    <col min="14351" max="14351" width="5.85546875" style="1" customWidth="1"/>
    <col min="14352" max="14353" width="6.28515625" style="1" customWidth="1"/>
    <col min="14354" max="14355" width="10" style="1" bestFit="1" customWidth="1"/>
    <col min="14356" max="14365" width="9.140625" style="1"/>
    <col min="14366" max="14366" width="10.85546875" style="1" bestFit="1" customWidth="1"/>
    <col min="14367" max="14368" width="12.42578125" style="1" customWidth="1"/>
    <col min="14369" max="14605" width="9.140625" style="1"/>
    <col min="14606" max="14606" width="16.85546875" style="1" customWidth="1"/>
    <col min="14607" max="14607" width="5.85546875" style="1" customWidth="1"/>
    <col min="14608" max="14609" width="6.28515625" style="1" customWidth="1"/>
    <col min="14610" max="14611" width="10" style="1" bestFit="1" customWidth="1"/>
    <col min="14612" max="14621" width="9.140625" style="1"/>
    <col min="14622" max="14622" width="10.85546875" style="1" bestFit="1" customWidth="1"/>
    <col min="14623" max="14624" width="12.42578125" style="1" customWidth="1"/>
    <col min="14625" max="14861" width="9.140625" style="1"/>
    <col min="14862" max="14862" width="16.85546875" style="1" customWidth="1"/>
    <col min="14863" max="14863" width="5.85546875" style="1" customWidth="1"/>
    <col min="14864" max="14865" width="6.28515625" style="1" customWidth="1"/>
    <col min="14866" max="14867" width="10" style="1" bestFit="1" customWidth="1"/>
    <col min="14868" max="14877" width="9.140625" style="1"/>
    <col min="14878" max="14878" width="10.85546875" style="1" bestFit="1" customWidth="1"/>
    <col min="14879" max="14880" width="12.42578125" style="1" customWidth="1"/>
    <col min="14881" max="15117" width="9.140625" style="1"/>
    <col min="15118" max="15118" width="16.85546875" style="1" customWidth="1"/>
    <col min="15119" max="15119" width="5.85546875" style="1" customWidth="1"/>
    <col min="15120" max="15121" width="6.28515625" style="1" customWidth="1"/>
    <col min="15122" max="15123" width="10" style="1" bestFit="1" customWidth="1"/>
    <col min="15124" max="15133" width="9.140625" style="1"/>
    <col min="15134" max="15134" width="10.85546875" style="1" bestFit="1" customWidth="1"/>
    <col min="15135" max="15136" width="12.42578125" style="1" customWidth="1"/>
    <col min="15137" max="15373" width="9.140625" style="1"/>
    <col min="15374" max="15374" width="16.85546875" style="1" customWidth="1"/>
    <col min="15375" max="15375" width="5.85546875" style="1" customWidth="1"/>
    <col min="15376" max="15377" width="6.28515625" style="1" customWidth="1"/>
    <col min="15378" max="15379" width="10" style="1" bestFit="1" customWidth="1"/>
    <col min="15380" max="15389" width="9.140625" style="1"/>
    <col min="15390" max="15390" width="10.85546875" style="1" bestFit="1" customWidth="1"/>
    <col min="15391" max="15392" width="12.42578125" style="1" customWidth="1"/>
    <col min="15393" max="15629" width="9.140625" style="1"/>
    <col min="15630" max="15630" width="16.85546875" style="1" customWidth="1"/>
    <col min="15631" max="15631" width="5.85546875" style="1" customWidth="1"/>
    <col min="15632" max="15633" width="6.28515625" style="1" customWidth="1"/>
    <col min="15634" max="15635" width="10" style="1" bestFit="1" customWidth="1"/>
    <col min="15636" max="15645" width="9.140625" style="1"/>
    <col min="15646" max="15646" width="10.85546875" style="1" bestFit="1" customWidth="1"/>
    <col min="15647" max="15648" width="12.42578125" style="1" customWidth="1"/>
    <col min="15649" max="15885" width="9.140625" style="1"/>
    <col min="15886" max="15886" width="16.85546875" style="1" customWidth="1"/>
    <col min="15887" max="15887" width="5.85546875" style="1" customWidth="1"/>
    <col min="15888" max="15889" width="6.28515625" style="1" customWidth="1"/>
    <col min="15890" max="15891" width="10" style="1" bestFit="1" customWidth="1"/>
    <col min="15892" max="15901" width="9.140625" style="1"/>
    <col min="15902" max="15902" width="10.85546875" style="1" bestFit="1" customWidth="1"/>
    <col min="15903" max="15904" width="12.42578125" style="1" customWidth="1"/>
    <col min="15905" max="16141" width="9.140625" style="1"/>
    <col min="16142" max="16142" width="16.85546875" style="1" customWidth="1"/>
    <col min="16143" max="16143" width="5.85546875" style="1" customWidth="1"/>
    <col min="16144" max="16145" width="6.28515625" style="1" customWidth="1"/>
    <col min="16146" max="16147" width="10" style="1" bestFit="1" customWidth="1"/>
    <col min="16148" max="16157" width="9.140625" style="1"/>
    <col min="16158" max="16158" width="10.85546875" style="1" bestFit="1" customWidth="1"/>
    <col min="16159" max="16160" width="12.42578125" style="1" customWidth="1"/>
    <col min="16161" max="16384" width="9.140625" style="1"/>
  </cols>
  <sheetData>
    <row r="1" spans="1:33" ht="20.25">
      <c r="A1" s="46" t="s">
        <v>92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</row>
    <row r="2" spans="1:33" ht="23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spans="1:33" ht="53.25" customHeight="1">
      <c r="A3" s="47" t="s">
        <v>0</v>
      </c>
      <c r="B3" s="47" t="s">
        <v>1</v>
      </c>
      <c r="C3" s="47" t="s">
        <v>91</v>
      </c>
      <c r="D3" s="48"/>
      <c r="E3" s="49" t="s">
        <v>17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8"/>
      <c r="AF3" s="48"/>
      <c r="AG3" s="48"/>
    </row>
    <row r="4" spans="1:33" ht="53.25" customHeight="1">
      <c r="A4" s="48"/>
      <c r="B4" s="48"/>
      <c r="C4" s="48"/>
      <c r="D4" s="48"/>
      <c r="E4" s="49" t="s">
        <v>2</v>
      </c>
      <c r="F4" s="49"/>
      <c r="G4" s="49"/>
      <c r="H4" s="48"/>
      <c r="I4" s="49" t="s">
        <v>3</v>
      </c>
      <c r="J4" s="49"/>
      <c r="K4" s="49"/>
      <c r="L4" s="50"/>
      <c r="M4" s="49" t="s">
        <v>4</v>
      </c>
      <c r="N4" s="49"/>
      <c r="O4" s="49"/>
      <c r="P4" s="49"/>
      <c r="Q4" s="49"/>
      <c r="R4" s="49"/>
      <c r="S4" s="49"/>
      <c r="T4" s="49"/>
      <c r="U4" s="50"/>
      <c r="V4" s="50"/>
      <c r="W4" s="50"/>
      <c r="X4" s="50"/>
      <c r="Y4" s="50"/>
      <c r="Z4" s="50"/>
      <c r="AA4" s="48"/>
      <c r="AB4" s="48"/>
      <c r="AC4" s="48"/>
      <c r="AD4" s="48"/>
      <c r="AE4" s="48"/>
      <c r="AF4" s="48"/>
      <c r="AG4" s="20"/>
    </row>
    <row r="5" spans="1:33" s="2" customFormat="1" ht="141.75">
      <c r="A5" s="48"/>
      <c r="B5" s="48"/>
      <c r="C5" s="48"/>
      <c r="D5" s="48"/>
      <c r="E5" s="34"/>
      <c r="F5" s="34"/>
      <c r="G5" s="34" t="s">
        <v>5</v>
      </c>
      <c r="H5" s="34" t="s">
        <v>6</v>
      </c>
      <c r="I5" s="34"/>
      <c r="J5" s="34"/>
      <c r="K5" s="34"/>
      <c r="L5" s="34" t="s">
        <v>6</v>
      </c>
      <c r="M5" s="51"/>
      <c r="N5" s="52"/>
      <c r="O5" s="52"/>
      <c r="P5" s="52"/>
      <c r="Q5" s="53" t="s">
        <v>7</v>
      </c>
      <c r="R5" s="53"/>
      <c r="S5" s="53"/>
      <c r="T5" s="54"/>
      <c r="U5" s="35"/>
      <c r="V5" s="34"/>
      <c r="W5" s="51" t="s">
        <v>8</v>
      </c>
      <c r="X5" s="52"/>
      <c r="Y5" s="52"/>
      <c r="Z5" s="52"/>
      <c r="AA5" s="51"/>
      <c r="AB5" s="52"/>
      <c r="AC5" s="52"/>
      <c r="AD5" s="52"/>
      <c r="AE5" s="18"/>
      <c r="AF5" s="18" t="s">
        <v>49</v>
      </c>
      <c r="AG5" s="18" t="s">
        <v>9</v>
      </c>
    </row>
    <row r="6" spans="1:33" s="2" customFormat="1" ht="31.5">
      <c r="A6" s="48"/>
      <c r="B6" s="48"/>
      <c r="C6" s="47" t="s">
        <v>10</v>
      </c>
      <c r="D6" s="47"/>
      <c r="E6" s="34"/>
      <c r="F6" s="34"/>
      <c r="G6" s="34"/>
      <c r="H6" s="34"/>
      <c r="I6" s="34"/>
      <c r="J6" s="34"/>
      <c r="K6" s="34"/>
      <c r="L6" s="34"/>
      <c r="M6" s="34" t="s">
        <v>11</v>
      </c>
      <c r="N6" s="34" t="s">
        <v>12</v>
      </c>
      <c r="O6" s="34" t="s">
        <v>13</v>
      </c>
      <c r="P6" s="34" t="s">
        <v>21</v>
      </c>
      <c r="Q6" s="34" t="s">
        <v>11</v>
      </c>
      <c r="R6" s="34" t="s">
        <v>12</v>
      </c>
      <c r="S6" s="34" t="s">
        <v>13</v>
      </c>
      <c r="T6" s="34" t="s">
        <v>21</v>
      </c>
      <c r="U6" s="34"/>
      <c r="V6" s="34"/>
      <c r="W6" s="18" t="s">
        <v>11</v>
      </c>
      <c r="X6" s="18" t="s">
        <v>12</v>
      </c>
      <c r="Y6" s="18" t="s">
        <v>13</v>
      </c>
      <c r="Z6" s="18" t="s">
        <v>21</v>
      </c>
      <c r="AA6" s="18" t="s">
        <v>11</v>
      </c>
      <c r="AB6" s="18" t="s">
        <v>12</v>
      </c>
      <c r="AC6" s="18" t="s">
        <v>13</v>
      </c>
      <c r="AD6" s="18" t="s">
        <v>21</v>
      </c>
      <c r="AE6" s="18"/>
      <c r="AF6" s="18"/>
      <c r="AG6" s="18"/>
    </row>
    <row r="7" spans="1:33" s="2" customFormat="1" ht="15.75">
      <c r="A7" s="48"/>
      <c r="B7" s="48"/>
      <c r="C7" s="47" t="s">
        <v>14</v>
      </c>
      <c r="D7" s="47" t="s">
        <v>15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</row>
    <row r="8" spans="1:33" s="2" customFormat="1" ht="15.75">
      <c r="A8" s="48"/>
      <c r="B8" s="48"/>
      <c r="C8" s="47"/>
      <c r="D8" s="47"/>
      <c r="E8" s="21">
        <f>SUM(F10:F48)/9</f>
        <v>1.3335933331742111</v>
      </c>
      <c r="F8" s="34"/>
      <c r="G8" s="22">
        <f>139985.99/140000*100</f>
        <v>99.989992857142852</v>
      </c>
      <c r="H8" s="34">
        <v>6</v>
      </c>
      <c r="I8" s="21">
        <f>SUM(I14:I48)</f>
        <v>1.370332357314811</v>
      </c>
      <c r="J8" s="34"/>
      <c r="K8" s="34">
        <f>SUM(K14:K48)</f>
        <v>1.0000000000000004</v>
      </c>
      <c r="L8" s="34">
        <v>3</v>
      </c>
      <c r="M8" s="21">
        <f>(U14+U15+U16)/3</f>
        <v>1.0833333333333333</v>
      </c>
      <c r="N8" s="21">
        <f>(U23+U24+U25+U26+U27+U28)/6</f>
        <v>1.1910714285714286</v>
      </c>
      <c r="O8" s="21">
        <f>(U34+U35+U36+U37+U38)/5</f>
        <v>2.0342148984504798</v>
      </c>
      <c r="P8" s="21">
        <f>(U44+U45+U46+U47+U48)/5</f>
        <v>0.8</v>
      </c>
      <c r="Q8" s="21">
        <f>2000/2000*100</f>
        <v>100</v>
      </c>
      <c r="R8" s="21">
        <f>4000/4000*100</f>
        <v>100</v>
      </c>
      <c r="S8" s="21">
        <f>AC8/95000*100</f>
        <v>100</v>
      </c>
      <c r="T8" s="21">
        <f>AD8/39000*100</f>
        <v>99.964076923076917</v>
      </c>
      <c r="U8" s="34"/>
      <c r="V8" s="21">
        <f>((W8*AA8)+(X8*AB8)+(Y8*AC8)+(Z8*AD8))/AE8</f>
        <v>1.9710253861832889</v>
      </c>
      <c r="W8" s="31">
        <v>9</v>
      </c>
      <c r="X8" s="31">
        <v>6</v>
      </c>
      <c r="Y8" s="31">
        <v>0</v>
      </c>
      <c r="Z8" s="31">
        <v>6</v>
      </c>
      <c r="AA8" s="21">
        <v>2000</v>
      </c>
      <c r="AB8" s="21">
        <v>4000</v>
      </c>
      <c r="AC8" s="21">
        <v>95000</v>
      </c>
      <c r="AD8" s="21">
        <v>38985.99</v>
      </c>
      <c r="AE8" s="23">
        <f>AA8+AB8+AC8+AD8</f>
        <v>139985.99</v>
      </c>
      <c r="AF8" s="21">
        <f>V8</f>
        <v>1.9710253861832889</v>
      </c>
      <c r="AG8" s="21">
        <f>H8+L8+AF8</f>
        <v>10.971025386183289</v>
      </c>
    </row>
    <row r="9" spans="1:33" ht="42" customHeight="1">
      <c r="A9" s="55" t="s">
        <v>50</v>
      </c>
      <c r="B9" s="49"/>
      <c r="C9" s="49"/>
      <c r="D9" s="49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4"/>
      <c r="AF9" s="20"/>
      <c r="AG9" s="25"/>
    </row>
    <row r="10" spans="1:33" ht="108" customHeight="1">
      <c r="A10" s="26" t="s">
        <v>51</v>
      </c>
      <c r="B10" s="20" t="s">
        <v>16</v>
      </c>
      <c r="C10" s="27">
        <v>0</v>
      </c>
      <c r="D10" s="27">
        <v>0</v>
      </c>
      <c r="E10" s="25"/>
      <c r="F10" s="28">
        <v>1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5"/>
    </row>
    <row r="11" spans="1:33" ht="110.25" customHeight="1">
      <c r="A11" s="20" t="s">
        <v>52</v>
      </c>
      <c r="B11" s="20" t="s">
        <v>16</v>
      </c>
      <c r="C11" s="27">
        <v>0</v>
      </c>
      <c r="D11" s="27">
        <v>0</v>
      </c>
      <c r="E11" s="25"/>
      <c r="F11" s="28">
        <v>1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5"/>
    </row>
    <row r="12" spans="1:33" s="3" customFormat="1" ht="91.5" customHeight="1">
      <c r="A12" s="56" t="s">
        <v>53</v>
      </c>
      <c r="B12" s="57"/>
      <c r="C12" s="57"/>
      <c r="D12" s="58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5"/>
    </row>
    <row r="13" spans="1:33" s="3" customFormat="1" ht="33" customHeight="1">
      <c r="A13" s="49" t="s">
        <v>54</v>
      </c>
      <c r="B13" s="49"/>
      <c r="C13" s="49"/>
      <c r="D13" s="4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5"/>
    </row>
    <row r="14" spans="1:33" s="3" customFormat="1" ht="126.75" customHeight="1">
      <c r="A14" s="20" t="s">
        <v>55</v>
      </c>
      <c r="B14" s="20" t="s">
        <v>18</v>
      </c>
      <c r="C14" s="20">
        <v>0</v>
      </c>
      <c r="D14" s="20">
        <v>0</v>
      </c>
      <c r="E14" s="20"/>
      <c r="F14" s="28"/>
      <c r="G14" s="20"/>
      <c r="H14" s="20"/>
      <c r="I14" s="29">
        <f>J14*K14</f>
        <v>0.05</v>
      </c>
      <c r="J14" s="29">
        <v>1</v>
      </c>
      <c r="K14" s="29">
        <v>0.05</v>
      </c>
      <c r="L14" s="20"/>
      <c r="M14" s="29">
        <f>J14</f>
        <v>1</v>
      </c>
      <c r="N14" s="20"/>
      <c r="O14" s="20"/>
      <c r="P14" s="20"/>
      <c r="Q14" s="20"/>
      <c r="R14" s="20"/>
      <c r="S14" s="20"/>
      <c r="T14" s="20"/>
      <c r="U14" s="29">
        <f>M14</f>
        <v>1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5"/>
    </row>
    <row r="15" spans="1:33" s="3" customFormat="1" ht="139.5" customHeight="1">
      <c r="A15" s="20" t="s">
        <v>56</v>
      </c>
      <c r="B15" s="20" t="s">
        <v>18</v>
      </c>
      <c r="C15" s="20">
        <v>4</v>
      </c>
      <c r="D15" s="20">
        <v>5</v>
      </c>
      <c r="E15" s="20"/>
      <c r="F15" s="20"/>
      <c r="G15" s="20"/>
      <c r="H15" s="20"/>
      <c r="I15" s="29">
        <f>J15*K15</f>
        <v>6.25E-2</v>
      </c>
      <c r="J15" s="29">
        <f>D15/C15</f>
        <v>1.25</v>
      </c>
      <c r="K15" s="29">
        <v>0.05</v>
      </c>
      <c r="L15" s="20"/>
      <c r="M15" s="29">
        <f>J15</f>
        <v>1.25</v>
      </c>
      <c r="N15" s="20"/>
      <c r="O15" s="20"/>
      <c r="P15" s="20"/>
      <c r="Q15" s="20"/>
      <c r="R15" s="20"/>
      <c r="S15" s="20"/>
      <c r="T15" s="20"/>
      <c r="U15" s="29">
        <f>M15</f>
        <v>1.25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5"/>
    </row>
    <row r="16" spans="1:33" s="3" customFormat="1" ht="129" customHeight="1">
      <c r="A16" s="20" t="s">
        <v>57</v>
      </c>
      <c r="B16" s="20" t="s">
        <v>18</v>
      </c>
      <c r="C16" s="20">
        <v>3</v>
      </c>
      <c r="D16" s="20">
        <v>3</v>
      </c>
      <c r="E16" s="20"/>
      <c r="F16" s="28"/>
      <c r="G16" s="20"/>
      <c r="H16" s="20"/>
      <c r="I16" s="29">
        <f>J16*K16</f>
        <v>0.05</v>
      </c>
      <c r="J16" s="29">
        <f>D16/C16</f>
        <v>1</v>
      </c>
      <c r="K16" s="29">
        <v>0.05</v>
      </c>
      <c r="L16" s="20"/>
      <c r="M16" s="29">
        <f>J16</f>
        <v>1</v>
      </c>
      <c r="N16" s="20"/>
      <c r="O16" s="20"/>
      <c r="P16" s="20"/>
      <c r="Q16" s="20"/>
      <c r="R16" s="20"/>
      <c r="S16" s="20"/>
      <c r="T16" s="20"/>
      <c r="U16" s="29">
        <f>M16</f>
        <v>1</v>
      </c>
      <c r="V16" s="20"/>
      <c r="W16" s="20"/>
      <c r="X16" s="20"/>
      <c r="Y16" s="20"/>
      <c r="Z16" s="20"/>
      <c r="AA16" s="20"/>
      <c r="AB16" s="20"/>
      <c r="AC16" s="20"/>
      <c r="AD16" s="20"/>
      <c r="AE16" s="30"/>
      <c r="AF16" s="20"/>
      <c r="AG16" s="25"/>
    </row>
    <row r="17" spans="1:33" ht="33.75" customHeight="1">
      <c r="A17" s="55" t="s">
        <v>58</v>
      </c>
      <c r="B17" s="49"/>
      <c r="C17" s="49"/>
      <c r="D17" s="49"/>
      <c r="E17" s="20"/>
      <c r="F17" s="20"/>
      <c r="G17" s="20"/>
      <c r="H17" s="20"/>
      <c r="I17" s="29"/>
      <c r="J17" s="2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9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5"/>
    </row>
    <row r="18" spans="1:33" ht="217.5" customHeight="1">
      <c r="A18" s="20" t="s">
        <v>59</v>
      </c>
      <c r="B18" s="20" t="s">
        <v>16</v>
      </c>
      <c r="C18" s="20">
        <v>7.0000000000000007E-2</v>
      </c>
      <c r="D18" s="20">
        <v>0.16</v>
      </c>
      <c r="E18" s="20"/>
      <c r="F18" s="28">
        <f>C18/D18</f>
        <v>0.43750000000000006</v>
      </c>
      <c r="G18" s="20"/>
      <c r="H18" s="20"/>
      <c r="I18" s="29"/>
      <c r="J18" s="29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9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5"/>
    </row>
    <row r="19" spans="1:33" ht="106.5" customHeight="1">
      <c r="A19" s="20" t="s">
        <v>60</v>
      </c>
      <c r="B19" s="20" t="s">
        <v>16</v>
      </c>
      <c r="C19" s="20">
        <v>3.36</v>
      </c>
      <c r="D19" s="20">
        <v>4.96</v>
      </c>
      <c r="E19" s="20"/>
      <c r="F19" s="28">
        <f>C19/D19</f>
        <v>0.67741935483870963</v>
      </c>
      <c r="G19" s="20"/>
      <c r="H19" s="20"/>
      <c r="I19" s="29"/>
      <c r="J19" s="29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9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5"/>
    </row>
    <row r="20" spans="1:33" ht="58.5" customHeight="1">
      <c r="A20" s="26" t="s">
        <v>61</v>
      </c>
      <c r="B20" s="20" t="s">
        <v>16</v>
      </c>
      <c r="C20" s="20">
        <v>5</v>
      </c>
      <c r="D20" s="20">
        <v>8.33</v>
      </c>
      <c r="E20" s="20"/>
      <c r="F20" s="28">
        <f>D20/C20</f>
        <v>1.6659999999999999</v>
      </c>
      <c r="G20" s="20"/>
      <c r="H20" s="20"/>
      <c r="I20" s="29"/>
      <c r="J20" s="29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9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5"/>
    </row>
    <row r="21" spans="1:33" s="4" customFormat="1" ht="81.75" customHeight="1">
      <c r="A21" s="55" t="s">
        <v>62</v>
      </c>
      <c r="B21" s="49"/>
      <c r="C21" s="49"/>
      <c r="D21" s="4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5"/>
    </row>
    <row r="22" spans="1:33" s="4" customFormat="1" ht="33" customHeight="1">
      <c r="A22" s="55" t="s">
        <v>63</v>
      </c>
      <c r="B22" s="49"/>
      <c r="C22" s="49"/>
      <c r="D22" s="4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5"/>
    </row>
    <row r="23" spans="1:33" s="4" customFormat="1" ht="82.5" customHeight="1">
      <c r="A23" s="33" t="s">
        <v>64</v>
      </c>
      <c r="B23" s="33" t="s">
        <v>19</v>
      </c>
      <c r="C23" s="20">
        <v>70</v>
      </c>
      <c r="D23" s="20">
        <v>89</v>
      </c>
      <c r="E23" s="20"/>
      <c r="F23" s="20"/>
      <c r="G23" s="20"/>
      <c r="H23" s="20"/>
      <c r="I23" s="28">
        <f t="shared" ref="I23:I28" si="0">J23*K23</f>
        <v>5.0857142857142858E-2</v>
      </c>
      <c r="J23" s="28">
        <f>D23/C23</f>
        <v>1.2714285714285714</v>
      </c>
      <c r="K23" s="20">
        <v>0.04</v>
      </c>
      <c r="L23" s="20"/>
      <c r="M23" s="28"/>
      <c r="N23" s="28">
        <f>J23</f>
        <v>1.2714285714285714</v>
      </c>
      <c r="O23" s="20"/>
      <c r="P23" s="20"/>
      <c r="Q23" s="20"/>
      <c r="R23" s="20"/>
      <c r="S23" s="20"/>
      <c r="T23" s="20"/>
      <c r="U23" s="28">
        <f t="shared" ref="U23:U28" si="1">N23</f>
        <v>1.2714285714285714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5"/>
    </row>
    <row r="24" spans="1:33" s="4" customFormat="1" ht="94.5">
      <c r="A24" s="33" t="s">
        <v>65</v>
      </c>
      <c r="B24" s="33" t="s">
        <v>20</v>
      </c>
      <c r="C24" s="20">
        <v>4</v>
      </c>
      <c r="D24" s="20">
        <v>5</v>
      </c>
      <c r="E24" s="20"/>
      <c r="F24" s="20"/>
      <c r="G24" s="20"/>
      <c r="H24" s="20"/>
      <c r="I24" s="28">
        <f t="shared" si="0"/>
        <v>0.05</v>
      </c>
      <c r="J24" s="28">
        <f>D24/C24</f>
        <v>1.25</v>
      </c>
      <c r="K24" s="28">
        <v>0.04</v>
      </c>
      <c r="L24" s="20"/>
      <c r="M24" s="28"/>
      <c r="N24" s="20">
        <v>1.25</v>
      </c>
      <c r="O24" s="20"/>
      <c r="P24" s="20"/>
      <c r="Q24" s="20"/>
      <c r="R24" s="20"/>
      <c r="S24" s="20"/>
      <c r="T24" s="20"/>
      <c r="U24" s="28">
        <f t="shared" si="1"/>
        <v>1.25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5"/>
    </row>
    <row r="25" spans="1:33" s="4" customFormat="1" ht="114.75" customHeight="1">
      <c r="A25" s="33" t="s">
        <v>66</v>
      </c>
      <c r="B25" s="33" t="s">
        <v>20</v>
      </c>
      <c r="C25" s="20">
        <v>91</v>
      </c>
      <c r="D25" s="20">
        <v>56</v>
      </c>
      <c r="E25" s="20"/>
      <c r="F25" s="20"/>
      <c r="G25" s="20"/>
      <c r="H25" s="20"/>
      <c r="I25" s="28">
        <f t="shared" si="0"/>
        <v>6.5000000000000002E-2</v>
      </c>
      <c r="J25" s="28">
        <f>C25/D25</f>
        <v>1.625</v>
      </c>
      <c r="K25" s="20">
        <v>0.04</v>
      </c>
      <c r="L25" s="20"/>
      <c r="M25" s="28"/>
      <c r="N25" s="28">
        <f>J25</f>
        <v>1.625</v>
      </c>
      <c r="O25" s="20"/>
      <c r="P25" s="20"/>
      <c r="Q25" s="20"/>
      <c r="R25" s="20"/>
      <c r="S25" s="20"/>
      <c r="T25" s="20"/>
      <c r="U25" s="28">
        <f t="shared" si="1"/>
        <v>1.625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5"/>
    </row>
    <row r="26" spans="1:33" s="4" customFormat="1" ht="110.25">
      <c r="A26" s="33" t="s">
        <v>67</v>
      </c>
      <c r="B26" s="33" t="s">
        <v>20</v>
      </c>
      <c r="C26" s="20">
        <v>2</v>
      </c>
      <c r="D26" s="20">
        <v>2</v>
      </c>
      <c r="E26" s="20"/>
      <c r="F26" s="28"/>
      <c r="G26" s="20"/>
      <c r="H26" s="20"/>
      <c r="I26" s="28">
        <f t="shared" si="0"/>
        <v>0.04</v>
      </c>
      <c r="J26" s="28">
        <v>1</v>
      </c>
      <c r="K26" s="20">
        <v>0.04</v>
      </c>
      <c r="L26" s="20"/>
      <c r="M26" s="28"/>
      <c r="N26" s="28">
        <v>1</v>
      </c>
      <c r="O26" s="20"/>
      <c r="P26" s="20"/>
      <c r="Q26" s="20"/>
      <c r="R26" s="20"/>
      <c r="S26" s="20"/>
      <c r="T26" s="20"/>
      <c r="U26" s="28">
        <f t="shared" si="1"/>
        <v>1</v>
      </c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5"/>
    </row>
    <row r="27" spans="1:33" s="4" customFormat="1" ht="129" customHeight="1">
      <c r="A27" s="33" t="s">
        <v>68</v>
      </c>
      <c r="B27" s="33" t="s">
        <v>20</v>
      </c>
      <c r="C27" s="20">
        <v>280</v>
      </c>
      <c r="D27" s="20">
        <v>280</v>
      </c>
      <c r="E27" s="20"/>
      <c r="F27" s="28"/>
      <c r="G27" s="20"/>
      <c r="H27" s="20"/>
      <c r="I27" s="28">
        <f t="shared" si="0"/>
        <v>0.04</v>
      </c>
      <c r="J27" s="28">
        <v>1</v>
      </c>
      <c r="K27" s="20">
        <v>0.04</v>
      </c>
      <c r="L27" s="20"/>
      <c r="M27" s="28"/>
      <c r="N27" s="28">
        <v>1</v>
      </c>
      <c r="O27" s="20"/>
      <c r="P27" s="20"/>
      <c r="Q27" s="20"/>
      <c r="R27" s="20"/>
      <c r="S27" s="20"/>
      <c r="T27" s="20"/>
      <c r="U27" s="28">
        <f t="shared" si="1"/>
        <v>1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5"/>
    </row>
    <row r="28" spans="1:33" s="4" customFormat="1" ht="88.5" customHeight="1">
      <c r="A28" s="32" t="s">
        <v>69</v>
      </c>
      <c r="B28" s="33" t="s">
        <v>48</v>
      </c>
      <c r="C28" s="20">
        <v>2.5</v>
      </c>
      <c r="D28" s="20">
        <v>2.5</v>
      </c>
      <c r="E28" s="20"/>
      <c r="F28" s="28"/>
      <c r="G28" s="20"/>
      <c r="H28" s="20"/>
      <c r="I28" s="28">
        <f t="shared" si="0"/>
        <v>0.05</v>
      </c>
      <c r="J28" s="28">
        <v>1</v>
      </c>
      <c r="K28" s="28">
        <v>0.05</v>
      </c>
      <c r="L28" s="20"/>
      <c r="M28" s="28"/>
      <c r="N28" s="28">
        <v>1</v>
      </c>
      <c r="O28" s="20"/>
      <c r="P28" s="20"/>
      <c r="Q28" s="20"/>
      <c r="R28" s="20"/>
      <c r="S28" s="20"/>
      <c r="T28" s="20"/>
      <c r="U28" s="28">
        <f t="shared" si="1"/>
        <v>1</v>
      </c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5"/>
    </row>
    <row r="29" spans="1:33" ht="34.5" customHeight="1">
      <c r="A29" s="55" t="s">
        <v>70</v>
      </c>
      <c r="B29" s="49"/>
      <c r="C29" s="49"/>
      <c r="D29" s="49"/>
      <c r="E29" s="20"/>
      <c r="F29" s="20"/>
      <c r="G29" s="20"/>
      <c r="H29" s="20"/>
      <c r="I29" s="28"/>
      <c r="J29" s="28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8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5"/>
    </row>
    <row r="30" spans="1:33" ht="96.75" customHeight="1">
      <c r="A30" s="33" t="s">
        <v>71</v>
      </c>
      <c r="B30" s="33" t="s">
        <v>16</v>
      </c>
      <c r="C30" s="20">
        <v>2.5499999999999998</v>
      </c>
      <c r="D30" s="20">
        <v>1.59</v>
      </c>
      <c r="E30" s="20"/>
      <c r="F30" s="28">
        <f>C30/D30</f>
        <v>1.6037735849056602</v>
      </c>
      <c r="G30" s="20"/>
      <c r="H30" s="20"/>
      <c r="I30" s="28"/>
      <c r="J30" s="28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8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5"/>
    </row>
    <row r="31" spans="1:33" ht="105.75" customHeight="1">
      <c r="A31" s="33" t="s">
        <v>72</v>
      </c>
      <c r="B31" s="33" t="s">
        <v>16</v>
      </c>
      <c r="C31" s="20">
        <v>18.45</v>
      </c>
      <c r="D31" s="20">
        <v>5.0999999999999996</v>
      </c>
      <c r="E31" s="20"/>
      <c r="F31" s="28">
        <f>C31/D31</f>
        <v>3.6176470588235294</v>
      </c>
      <c r="G31" s="20"/>
      <c r="H31" s="20"/>
      <c r="I31" s="28"/>
      <c r="J31" s="28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8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5"/>
    </row>
    <row r="32" spans="1:33" s="5" customFormat="1" ht="27" customHeight="1">
      <c r="A32" s="55" t="s">
        <v>73</v>
      </c>
      <c r="B32" s="49"/>
      <c r="C32" s="49"/>
      <c r="D32" s="49"/>
      <c r="E32" s="20"/>
      <c r="F32" s="20"/>
      <c r="G32" s="20"/>
      <c r="H32" s="20"/>
      <c r="I32" s="29"/>
      <c r="J32" s="29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5"/>
    </row>
    <row r="33" spans="1:33" s="5" customFormat="1" ht="35.25" customHeight="1">
      <c r="A33" s="49" t="s">
        <v>74</v>
      </c>
      <c r="B33" s="49"/>
      <c r="C33" s="49"/>
      <c r="D33" s="49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5"/>
    </row>
    <row r="34" spans="1:33" s="5" customFormat="1" ht="78.75">
      <c r="A34" s="20" t="s">
        <v>75</v>
      </c>
      <c r="B34" s="20" t="s">
        <v>20</v>
      </c>
      <c r="C34" s="20">
        <v>1490</v>
      </c>
      <c r="D34" s="20">
        <v>1130</v>
      </c>
      <c r="E34" s="20"/>
      <c r="F34" s="20"/>
      <c r="G34" s="20"/>
      <c r="H34" s="20"/>
      <c r="I34" s="28">
        <f>J34*K34</f>
        <v>9.2300884955752227E-2</v>
      </c>
      <c r="J34" s="28">
        <f>C34/D34</f>
        <v>1.3185840707964602</v>
      </c>
      <c r="K34" s="20">
        <v>7.0000000000000007E-2</v>
      </c>
      <c r="L34" s="20"/>
      <c r="M34" s="28"/>
      <c r="N34" s="20"/>
      <c r="O34" s="28">
        <f>J34</f>
        <v>1.3185840707964602</v>
      </c>
      <c r="P34" s="20"/>
      <c r="Q34" s="20"/>
      <c r="R34" s="20"/>
      <c r="S34" s="20"/>
      <c r="T34" s="20"/>
      <c r="U34" s="28">
        <f>O34</f>
        <v>1.3185840707964602</v>
      </c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5"/>
    </row>
    <row r="35" spans="1:33" s="5" customFormat="1" ht="110.25">
      <c r="A35" s="20" t="s">
        <v>76</v>
      </c>
      <c r="B35" s="20" t="s">
        <v>20</v>
      </c>
      <c r="C35" s="20">
        <v>38</v>
      </c>
      <c r="D35" s="20">
        <v>18</v>
      </c>
      <c r="E35" s="20"/>
      <c r="F35" s="20"/>
      <c r="G35" s="20"/>
      <c r="H35" s="20"/>
      <c r="I35" s="28">
        <f>J35*K35</f>
        <v>0.14777777777777779</v>
      </c>
      <c r="J35" s="28">
        <f>C35/D35</f>
        <v>2.1111111111111112</v>
      </c>
      <c r="K35" s="20">
        <v>7.0000000000000007E-2</v>
      </c>
      <c r="L35" s="20"/>
      <c r="M35" s="28"/>
      <c r="N35" s="20"/>
      <c r="O35" s="28">
        <f>J35</f>
        <v>2.1111111111111112</v>
      </c>
      <c r="P35" s="20"/>
      <c r="Q35" s="20"/>
      <c r="R35" s="20"/>
      <c r="S35" s="20"/>
      <c r="T35" s="20"/>
      <c r="U35" s="28">
        <f>O35</f>
        <v>2.1111111111111112</v>
      </c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5"/>
    </row>
    <row r="36" spans="1:33" s="5" customFormat="1" ht="122.25" customHeight="1">
      <c r="A36" s="20" t="s">
        <v>77</v>
      </c>
      <c r="B36" s="20" t="s">
        <v>20</v>
      </c>
      <c r="C36" s="20">
        <v>275</v>
      </c>
      <c r="D36" s="20">
        <v>58</v>
      </c>
      <c r="E36" s="20"/>
      <c r="F36" s="20"/>
      <c r="G36" s="20"/>
      <c r="H36" s="20"/>
      <c r="I36" s="28">
        <f>J36*K36</f>
        <v>0.33189655172413796</v>
      </c>
      <c r="J36" s="28">
        <f>C36/D36</f>
        <v>4.7413793103448274</v>
      </c>
      <c r="K36" s="20">
        <v>7.0000000000000007E-2</v>
      </c>
      <c r="L36" s="20"/>
      <c r="M36" s="28"/>
      <c r="N36" s="20"/>
      <c r="O36" s="28">
        <f>J36</f>
        <v>4.7413793103448274</v>
      </c>
      <c r="P36" s="20"/>
      <c r="Q36" s="20"/>
      <c r="R36" s="20"/>
      <c r="S36" s="20"/>
      <c r="T36" s="20"/>
      <c r="U36" s="28">
        <f>O36</f>
        <v>4.7413793103448274</v>
      </c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5"/>
    </row>
    <row r="37" spans="1:33" s="5" customFormat="1" ht="126">
      <c r="A37" s="20" t="s">
        <v>88</v>
      </c>
      <c r="B37" s="20" t="s">
        <v>20</v>
      </c>
      <c r="C37" s="20">
        <v>4</v>
      </c>
      <c r="D37" s="20">
        <v>4</v>
      </c>
      <c r="E37" s="20"/>
      <c r="F37" s="20"/>
      <c r="G37" s="20"/>
      <c r="H37" s="20"/>
      <c r="I37" s="28">
        <f>J37*K37</f>
        <v>7.0000000000000007E-2</v>
      </c>
      <c r="J37" s="28">
        <v>1</v>
      </c>
      <c r="K37" s="20">
        <v>7.0000000000000007E-2</v>
      </c>
      <c r="L37" s="20"/>
      <c r="M37" s="28"/>
      <c r="N37" s="20"/>
      <c r="O37" s="28">
        <v>1</v>
      </c>
      <c r="P37" s="20"/>
      <c r="Q37" s="20"/>
      <c r="R37" s="20"/>
      <c r="S37" s="20"/>
      <c r="T37" s="20"/>
      <c r="U37" s="28">
        <f>O37</f>
        <v>1</v>
      </c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5"/>
    </row>
    <row r="38" spans="1:33" s="5" customFormat="1" ht="105.75" customHeight="1">
      <c r="A38" s="42" t="s">
        <v>93</v>
      </c>
      <c r="B38" s="20" t="s">
        <v>19</v>
      </c>
      <c r="C38" s="20">
        <v>3</v>
      </c>
      <c r="D38" s="20">
        <v>3</v>
      </c>
      <c r="E38" s="20"/>
      <c r="F38" s="20"/>
      <c r="G38" s="20"/>
      <c r="H38" s="20"/>
      <c r="I38" s="28">
        <f>J38*K38</f>
        <v>7.0000000000000007E-2</v>
      </c>
      <c r="J38" s="28">
        <v>1</v>
      </c>
      <c r="K38" s="20">
        <v>7.0000000000000007E-2</v>
      </c>
      <c r="L38" s="20"/>
      <c r="M38" s="28"/>
      <c r="N38" s="20"/>
      <c r="O38" s="28">
        <v>1</v>
      </c>
      <c r="P38" s="20"/>
      <c r="Q38" s="20"/>
      <c r="R38" s="20"/>
      <c r="S38" s="20"/>
      <c r="T38" s="20"/>
      <c r="U38" s="28">
        <f>O38</f>
        <v>1</v>
      </c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5"/>
    </row>
    <row r="39" spans="1:33" ht="64.5" customHeight="1">
      <c r="A39" s="55" t="s">
        <v>78</v>
      </c>
      <c r="B39" s="49"/>
      <c r="C39" s="49"/>
      <c r="D39" s="49"/>
      <c r="E39" s="20"/>
      <c r="F39" s="20"/>
      <c r="G39" s="20"/>
      <c r="H39" s="20"/>
      <c r="I39" s="28"/>
      <c r="J39" s="28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8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5"/>
    </row>
    <row r="40" spans="1:33" ht="141.75">
      <c r="A40" s="20" t="s">
        <v>79</v>
      </c>
      <c r="B40" s="20" t="s">
        <v>16</v>
      </c>
      <c r="C40" s="20">
        <v>0</v>
      </c>
      <c r="D40" s="20">
        <v>0</v>
      </c>
      <c r="E40" s="20"/>
      <c r="F40" s="28">
        <v>1</v>
      </c>
      <c r="G40" s="20"/>
      <c r="H40" s="20"/>
      <c r="I40" s="28"/>
      <c r="J40" s="28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8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5"/>
    </row>
    <row r="41" spans="1:33" ht="157.5">
      <c r="A41" s="20" t="s">
        <v>80</v>
      </c>
      <c r="B41" s="20" t="s">
        <v>16</v>
      </c>
      <c r="C41" s="20">
        <v>65</v>
      </c>
      <c r="D41" s="20">
        <v>65</v>
      </c>
      <c r="E41" s="20"/>
      <c r="F41" s="28">
        <f>C41/D41</f>
        <v>1</v>
      </c>
      <c r="G41" s="20"/>
      <c r="H41" s="20"/>
      <c r="I41" s="28"/>
      <c r="J41" s="28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8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5"/>
    </row>
    <row r="42" spans="1:33" s="6" customFormat="1" ht="72.75" customHeight="1">
      <c r="A42" s="55" t="s">
        <v>81</v>
      </c>
      <c r="B42" s="49"/>
      <c r="C42" s="49"/>
      <c r="D42" s="4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8"/>
    </row>
    <row r="43" spans="1:33" s="6" customFormat="1" ht="33" customHeight="1">
      <c r="A43" s="55" t="s">
        <v>82</v>
      </c>
      <c r="B43" s="49"/>
      <c r="C43" s="49"/>
      <c r="D43" s="4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8"/>
    </row>
    <row r="44" spans="1:33" s="6" customFormat="1" ht="189">
      <c r="A44" s="20" t="s">
        <v>83</v>
      </c>
      <c r="B44" s="20" t="s">
        <v>20</v>
      </c>
      <c r="C44" s="20">
        <v>0</v>
      </c>
      <c r="D44" s="20">
        <v>0</v>
      </c>
      <c r="E44" s="20"/>
      <c r="F44" s="20"/>
      <c r="G44" s="20"/>
      <c r="H44" s="20"/>
      <c r="I44" s="28">
        <f>J44*K44</f>
        <v>0.05</v>
      </c>
      <c r="J44" s="28">
        <v>1</v>
      </c>
      <c r="K44" s="20">
        <v>0.05</v>
      </c>
      <c r="L44" s="20"/>
      <c r="M44" s="37"/>
      <c r="N44" s="20"/>
      <c r="O44" s="20"/>
      <c r="P44" s="28">
        <v>1</v>
      </c>
      <c r="Q44" s="20"/>
      <c r="R44" s="20"/>
      <c r="S44" s="20"/>
      <c r="T44" s="20"/>
      <c r="U44" s="28">
        <f>P44</f>
        <v>1</v>
      </c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8"/>
    </row>
    <row r="45" spans="1:33" s="6" customFormat="1" ht="141.75">
      <c r="A45" s="38" t="s">
        <v>84</v>
      </c>
      <c r="B45" s="20" t="s">
        <v>20</v>
      </c>
      <c r="C45" s="38">
        <v>2</v>
      </c>
      <c r="D45" s="38">
        <v>2</v>
      </c>
      <c r="E45" s="38"/>
      <c r="F45" s="38"/>
      <c r="G45" s="38"/>
      <c r="H45" s="38"/>
      <c r="I45" s="39">
        <f>J45*K45</f>
        <v>0.05</v>
      </c>
      <c r="J45" s="39">
        <v>1</v>
      </c>
      <c r="K45" s="38">
        <v>0.05</v>
      </c>
      <c r="L45" s="38"/>
      <c r="M45" s="40"/>
      <c r="N45" s="38"/>
      <c r="O45" s="38"/>
      <c r="P45" s="39">
        <v>1</v>
      </c>
      <c r="Q45" s="38"/>
      <c r="R45" s="38"/>
      <c r="S45" s="38"/>
      <c r="T45" s="38"/>
      <c r="U45" s="28">
        <f>P45</f>
        <v>1</v>
      </c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9"/>
    </row>
    <row r="46" spans="1:33" s="6" customFormat="1" ht="66.75" customHeight="1">
      <c r="A46" s="20" t="s">
        <v>85</v>
      </c>
      <c r="B46" s="20" t="s">
        <v>20</v>
      </c>
      <c r="C46" s="20">
        <v>200</v>
      </c>
      <c r="D46" s="20">
        <v>200</v>
      </c>
      <c r="E46" s="20"/>
      <c r="F46" s="20"/>
      <c r="G46" s="20"/>
      <c r="H46" s="20"/>
      <c r="I46" s="39">
        <f>J46*K46</f>
        <v>0.05</v>
      </c>
      <c r="J46" s="28">
        <v>1</v>
      </c>
      <c r="K46" s="20">
        <v>0.05</v>
      </c>
      <c r="L46" s="20"/>
      <c r="M46" s="37"/>
      <c r="N46" s="20"/>
      <c r="O46" s="20"/>
      <c r="P46" s="28">
        <v>1</v>
      </c>
      <c r="Q46" s="20"/>
      <c r="R46" s="20"/>
      <c r="S46" s="20"/>
      <c r="T46" s="20"/>
      <c r="U46" s="28">
        <f>P46</f>
        <v>1</v>
      </c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8"/>
    </row>
    <row r="47" spans="1:33" s="6" customFormat="1" ht="131.25" customHeight="1">
      <c r="A47" s="20" t="s">
        <v>86</v>
      </c>
      <c r="B47" s="20" t="s">
        <v>20</v>
      </c>
      <c r="C47" s="20">
        <v>1</v>
      </c>
      <c r="D47" s="20">
        <v>0</v>
      </c>
      <c r="E47" s="20"/>
      <c r="F47" s="20"/>
      <c r="G47" s="20"/>
      <c r="H47" s="20"/>
      <c r="I47" s="39">
        <f>J47*K47</f>
        <v>0</v>
      </c>
      <c r="J47" s="41">
        <f>D47/C47</f>
        <v>0</v>
      </c>
      <c r="K47" s="20">
        <v>0.05</v>
      </c>
      <c r="L47" s="20"/>
      <c r="M47" s="37"/>
      <c r="N47" s="20"/>
      <c r="O47" s="20"/>
      <c r="P47" s="28">
        <v>0</v>
      </c>
      <c r="Q47" s="20"/>
      <c r="R47" s="20"/>
      <c r="S47" s="20"/>
      <c r="T47" s="20"/>
      <c r="U47" s="28">
        <f>P47</f>
        <v>0</v>
      </c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8"/>
    </row>
    <row r="48" spans="1:33" s="6" customFormat="1" ht="106.5" customHeight="1">
      <c r="A48" s="20" t="s">
        <v>87</v>
      </c>
      <c r="B48" s="20" t="s">
        <v>20</v>
      </c>
      <c r="C48" s="20">
        <v>2</v>
      </c>
      <c r="D48" s="20">
        <v>2</v>
      </c>
      <c r="E48" s="20"/>
      <c r="F48" s="20"/>
      <c r="G48" s="20"/>
      <c r="H48" s="20"/>
      <c r="I48" s="39">
        <f>J48*K48</f>
        <v>0.05</v>
      </c>
      <c r="J48" s="28">
        <f>C48/D48</f>
        <v>1</v>
      </c>
      <c r="K48" s="20">
        <v>0.05</v>
      </c>
      <c r="L48" s="20"/>
      <c r="M48" s="37"/>
      <c r="N48" s="20"/>
      <c r="O48" s="20"/>
      <c r="P48" s="28">
        <v>1</v>
      </c>
      <c r="Q48" s="20"/>
      <c r="R48" s="20"/>
      <c r="S48" s="20"/>
      <c r="T48" s="20"/>
      <c r="U48" s="28">
        <f>P48</f>
        <v>1</v>
      </c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8"/>
    </row>
    <row r="49" spans="1:33" ht="18.75">
      <c r="A49" s="59" t="s">
        <v>102</v>
      </c>
      <c r="B49" s="59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</row>
    <row r="50" spans="1:33">
      <c r="A50" s="7"/>
      <c r="B50" s="7"/>
      <c r="C50" s="7"/>
      <c r="D50" s="44"/>
    </row>
    <row r="52" spans="1:33">
      <c r="A52" s="8"/>
      <c r="B52" s="8"/>
    </row>
  </sheetData>
  <mergeCells count="28">
    <mergeCell ref="A49:AG49"/>
    <mergeCell ref="A33:D33"/>
    <mergeCell ref="A42:D42"/>
    <mergeCell ref="A43:D43"/>
    <mergeCell ref="A39:D39"/>
    <mergeCell ref="A32:D32"/>
    <mergeCell ref="W5:Z5"/>
    <mergeCell ref="AA5:AD5"/>
    <mergeCell ref="C6:D6"/>
    <mergeCell ref="C7:C8"/>
    <mergeCell ref="D7:D8"/>
    <mergeCell ref="A9:D9"/>
    <mergeCell ref="A29:D29"/>
    <mergeCell ref="A12:D12"/>
    <mergeCell ref="A13:D13"/>
    <mergeCell ref="A17:D17"/>
    <mergeCell ref="A21:D21"/>
    <mergeCell ref="A22:D22"/>
    <mergeCell ref="A1:AG1"/>
    <mergeCell ref="A3:A8"/>
    <mergeCell ref="B3:B8"/>
    <mergeCell ref="C3:D5"/>
    <mergeCell ref="E3:AG3"/>
    <mergeCell ref="E4:H4"/>
    <mergeCell ref="I4:L4"/>
    <mergeCell ref="M4:AF4"/>
    <mergeCell ref="M5:P5"/>
    <mergeCell ref="Q5:T5"/>
  </mergeCells>
  <pageMargins left="0" right="0" top="0" bottom="0" header="0" footer="0"/>
  <pageSetup paperSize="9" scale="45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2"/>
  <sheetViews>
    <sheetView tabSelected="1" topLeftCell="A26" workbookViewId="0">
      <selection sqref="A1:C32"/>
    </sheetView>
  </sheetViews>
  <sheetFormatPr defaultRowHeight="27.75" customHeight="1"/>
  <cols>
    <col min="1" max="1" width="9.140625" style="9"/>
    <col min="2" max="2" width="58" style="9" customWidth="1"/>
    <col min="3" max="3" width="32.85546875" style="9" customWidth="1"/>
    <col min="4" max="257" width="9.140625" style="9"/>
    <col min="258" max="258" width="58" style="9" customWidth="1"/>
    <col min="259" max="259" width="32.85546875" style="9" customWidth="1"/>
    <col min="260" max="513" width="9.140625" style="9"/>
    <col min="514" max="514" width="58" style="9" customWidth="1"/>
    <col min="515" max="515" width="32.85546875" style="9" customWidth="1"/>
    <col min="516" max="769" width="9.140625" style="9"/>
    <col min="770" max="770" width="58" style="9" customWidth="1"/>
    <col min="771" max="771" width="32.85546875" style="9" customWidth="1"/>
    <col min="772" max="1025" width="9.140625" style="9"/>
    <col min="1026" max="1026" width="58" style="9" customWidth="1"/>
    <col min="1027" max="1027" width="32.85546875" style="9" customWidth="1"/>
    <col min="1028" max="1281" width="9.140625" style="9"/>
    <col min="1282" max="1282" width="58" style="9" customWidth="1"/>
    <col min="1283" max="1283" width="32.85546875" style="9" customWidth="1"/>
    <col min="1284" max="1537" width="9.140625" style="9"/>
    <col min="1538" max="1538" width="58" style="9" customWidth="1"/>
    <col min="1539" max="1539" width="32.85546875" style="9" customWidth="1"/>
    <col min="1540" max="1793" width="9.140625" style="9"/>
    <col min="1794" max="1794" width="58" style="9" customWidth="1"/>
    <col min="1795" max="1795" width="32.85546875" style="9" customWidth="1"/>
    <col min="1796" max="2049" width="9.140625" style="9"/>
    <col min="2050" max="2050" width="58" style="9" customWidth="1"/>
    <col min="2051" max="2051" width="32.85546875" style="9" customWidth="1"/>
    <col min="2052" max="2305" width="9.140625" style="9"/>
    <col min="2306" max="2306" width="58" style="9" customWidth="1"/>
    <col min="2307" max="2307" width="32.85546875" style="9" customWidth="1"/>
    <col min="2308" max="2561" width="9.140625" style="9"/>
    <col min="2562" max="2562" width="58" style="9" customWidth="1"/>
    <col min="2563" max="2563" width="32.85546875" style="9" customWidth="1"/>
    <col min="2564" max="2817" width="9.140625" style="9"/>
    <col min="2818" max="2818" width="58" style="9" customWidth="1"/>
    <col min="2819" max="2819" width="32.85546875" style="9" customWidth="1"/>
    <col min="2820" max="3073" width="9.140625" style="9"/>
    <col min="3074" max="3074" width="58" style="9" customWidth="1"/>
    <col min="3075" max="3075" width="32.85546875" style="9" customWidth="1"/>
    <col min="3076" max="3329" width="9.140625" style="9"/>
    <col min="3330" max="3330" width="58" style="9" customWidth="1"/>
    <col min="3331" max="3331" width="32.85546875" style="9" customWidth="1"/>
    <col min="3332" max="3585" width="9.140625" style="9"/>
    <col min="3586" max="3586" width="58" style="9" customWidth="1"/>
    <col min="3587" max="3587" width="32.85546875" style="9" customWidth="1"/>
    <col min="3588" max="3841" width="9.140625" style="9"/>
    <col min="3842" max="3842" width="58" style="9" customWidth="1"/>
    <col min="3843" max="3843" width="32.85546875" style="9" customWidth="1"/>
    <col min="3844" max="4097" width="9.140625" style="9"/>
    <col min="4098" max="4098" width="58" style="9" customWidth="1"/>
    <col min="4099" max="4099" width="32.85546875" style="9" customWidth="1"/>
    <col min="4100" max="4353" width="9.140625" style="9"/>
    <col min="4354" max="4354" width="58" style="9" customWidth="1"/>
    <col min="4355" max="4355" width="32.85546875" style="9" customWidth="1"/>
    <col min="4356" max="4609" width="9.140625" style="9"/>
    <col min="4610" max="4610" width="58" style="9" customWidth="1"/>
    <col min="4611" max="4611" width="32.85546875" style="9" customWidth="1"/>
    <col min="4612" max="4865" width="9.140625" style="9"/>
    <col min="4866" max="4866" width="58" style="9" customWidth="1"/>
    <col min="4867" max="4867" width="32.85546875" style="9" customWidth="1"/>
    <col min="4868" max="5121" width="9.140625" style="9"/>
    <col min="5122" max="5122" width="58" style="9" customWidth="1"/>
    <col min="5123" max="5123" width="32.85546875" style="9" customWidth="1"/>
    <col min="5124" max="5377" width="9.140625" style="9"/>
    <col min="5378" max="5378" width="58" style="9" customWidth="1"/>
    <col min="5379" max="5379" width="32.85546875" style="9" customWidth="1"/>
    <col min="5380" max="5633" width="9.140625" style="9"/>
    <col min="5634" max="5634" width="58" style="9" customWidth="1"/>
    <col min="5635" max="5635" width="32.85546875" style="9" customWidth="1"/>
    <col min="5636" max="5889" width="9.140625" style="9"/>
    <col min="5890" max="5890" width="58" style="9" customWidth="1"/>
    <col min="5891" max="5891" width="32.85546875" style="9" customWidth="1"/>
    <col min="5892" max="6145" width="9.140625" style="9"/>
    <col min="6146" max="6146" width="58" style="9" customWidth="1"/>
    <col min="6147" max="6147" width="32.85546875" style="9" customWidth="1"/>
    <col min="6148" max="6401" width="9.140625" style="9"/>
    <col min="6402" max="6402" width="58" style="9" customWidth="1"/>
    <col min="6403" max="6403" width="32.85546875" style="9" customWidth="1"/>
    <col min="6404" max="6657" width="9.140625" style="9"/>
    <col min="6658" max="6658" width="58" style="9" customWidth="1"/>
    <col min="6659" max="6659" width="32.85546875" style="9" customWidth="1"/>
    <col min="6660" max="6913" width="9.140625" style="9"/>
    <col min="6914" max="6914" width="58" style="9" customWidth="1"/>
    <col min="6915" max="6915" width="32.85546875" style="9" customWidth="1"/>
    <col min="6916" max="7169" width="9.140625" style="9"/>
    <col min="7170" max="7170" width="58" style="9" customWidth="1"/>
    <col min="7171" max="7171" width="32.85546875" style="9" customWidth="1"/>
    <col min="7172" max="7425" width="9.140625" style="9"/>
    <col min="7426" max="7426" width="58" style="9" customWidth="1"/>
    <col min="7427" max="7427" width="32.85546875" style="9" customWidth="1"/>
    <col min="7428" max="7681" width="9.140625" style="9"/>
    <col min="7682" max="7682" width="58" style="9" customWidth="1"/>
    <col min="7683" max="7683" width="32.85546875" style="9" customWidth="1"/>
    <col min="7684" max="7937" width="9.140625" style="9"/>
    <col min="7938" max="7938" width="58" style="9" customWidth="1"/>
    <col min="7939" max="7939" width="32.85546875" style="9" customWidth="1"/>
    <col min="7940" max="8193" width="9.140625" style="9"/>
    <col min="8194" max="8194" width="58" style="9" customWidth="1"/>
    <col min="8195" max="8195" width="32.85546875" style="9" customWidth="1"/>
    <col min="8196" max="8449" width="9.140625" style="9"/>
    <col min="8450" max="8450" width="58" style="9" customWidth="1"/>
    <col min="8451" max="8451" width="32.85546875" style="9" customWidth="1"/>
    <col min="8452" max="8705" width="9.140625" style="9"/>
    <col min="8706" max="8706" width="58" style="9" customWidth="1"/>
    <col min="8707" max="8707" width="32.85546875" style="9" customWidth="1"/>
    <col min="8708" max="8961" width="9.140625" style="9"/>
    <col min="8962" max="8962" width="58" style="9" customWidth="1"/>
    <col min="8963" max="8963" width="32.85546875" style="9" customWidth="1"/>
    <col min="8964" max="9217" width="9.140625" style="9"/>
    <col min="9218" max="9218" width="58" style="9" customWidth="1"/>
    <col min="9219" max="9219" width="32.85546875" style="9" customWidth="1"/>
    <col min="9220" max="9473" width="9.140625" style="9"/>
    <col min="9474" max="9474" width="58" style="9" customWidth="1"/>
    <col min="9475" max="9475" width="32.85546875" style="9" customWidth="1"/>
    <col min="9476" max="9729" width="9.140625" style="9"/>
    <col min="9730" max="9730" width="58" style="9" customWidth="1"/>
    <col min="9731" max="9731" width="32.85546875" style="9" customWidth="1"/>
    <col min="9732" max="9985" width="9.140625" style="9"/>
    <col min="9986" max="9986" width="58" style="9" customWidth="1"/>
    <col min="9987" max="9987" width="32.85546875" style="9" customWidth="1"/>
    <col min="9988" max="10241" width="9.140625" style="9"/>
    <col min="10242" max="10242" width="58" style="9" customWidth="1"/>
    <col min="10243" max="10243" width="32.85546875" style="9" customWidth="1"/>
    <col min="10244" max="10497" width="9.140625" style="9"/>
    <col min="10498" max="10498" width="58" style="9" customWidth="1"/>
    <col min="10499" max="10499" width="32.85546875" style="9" customWidth="1"/>
    <col min="10500" max="10753" width="9.140625" style="9"/>
    <col min="10754" max="10754" width="58" style="9" customWidth="1"/>
    <col min="10755" max="10755" width="32.85546875" style="9" customWidth="1"/>
    <col min="10756" max="11009" width="9.140625" style="9"/>
    <col min="11010" max="11010" width="58" style="9" customWidth="1"/>
    <col min="11011" max="11011" width="32.85546875" style="9" customWidth="1"/>
    <col min="11012" max="11265" width="9.140625" style="9"/>
    <col min="11266" max="11266" width="58" style="9" customWidth="1"/>
    <col min="11267" max="11267" width="32.85546875" style="9" customWidth="1"/>
    <col min="11268" max="11521" width="9.140625" style="9"/>
    <col min="11522" max="11522" width="58" style="9" customWidth="1"/>
    <col min="11523" max="11523" width="32.85546875" style="9" customWidth="1"/>
    <col min="11524" max="11777" width="9.140625" style="9"/>
    <col min="11778" max="11778" width="58" style="9" customWidth="1"/>
    <col min="11779" max="11779" width="32.85546875" style="9" customWidth="1"/>
    <col min="11780" max="12033" width="9.140625" style="9"/>
    <col min="12034" max="12034" width="58" style="9" customWidth="1"/>
    <col min="12035" max="12035" width="32.85546875" style="9" customWidth="1"/>
    <col min="12036" max="12289" width="9.140625" style="9"/>
    <col min="12290" max="12290" width="58" style="9" customWidth="1"/>
    <col min="12291" max="12291" width="32.85546875" style="9" customWidth="1"/>
    <col min="12292" max="12545" width="9.140625" style="9"/>
    <col min="12546" max="12546" width="58" style="9" customWidth="1"/>
    <col min="12547" max="12547" width="32.85546875" style="9" customWidth="1"/>
    <col min="12548" max="12801" width="9.140625" style="9"/>
    <col min="12802" max="12802" width="58" style="9" customWidth="1"/>
    <col min="12803" max="12803" width="32.85546875" style="9" customWidth="1"/>
    <col min="12804" max="13057" width="9.140625" style="9"/>
    <col min="13058" max="13058" width="58" style="9" customWidth="1"/>
    <col min="13059" max="13059" width="32.85546875" style="9" customWidth="1"/>
    <col min="13060" max="13313" width="9.140625" style="9"/>
    <col min="13314" max="13314" width="58" style="9" customWidth="1"/>
    <col min="13315" max="13315" width="32.85546875" style="9" customWidth="1"/>
    <col min="13316" max="13569" width="9.140625" style="9"/>
    <col min="13570" max="13570" width="58" style="9" customWidth="1"/>
    <col min="13571" max="13571" width="32.85546875" style="9" customWidth="1"/>
    <col min="13572" max="13825" width="9.140625" style="9"/>
    <col min="13826" max="13826" width="58" style="9" customWidth="1"/>
    <col min="13827" max="13827" width="32.85546875" style="9" customWidth="1"/>
    <col min="13828" max="14081" width="9.140625" style="9"/>
    <col min="14082" max="14082" width="58" style="9" customWidth="1"/>
    <col min="14083" max="14083" width="32.85546875" style="9" customWidth="1"/>
    <col min="14084" max="14337" width="9.140625" style="9"/>
    <col min="14338" max="14338" width="58" style="9" customWidth="1"/>
    <col min="14339" max="14339" width="32.85546875" style="9" customWidth="1"/>
    <col min="14340" max="14593" width="9.140625" style="9"/>
    <col min="14594" max="14594" width="58" style="9" customWidth="1"/>
    <col min="14595" max="14595" width="32.85546875" style="9" customWidth="1"/>
    <col min="14596" max="14849" width="9.140625" style="9"/>
    <col min="14850" max="14850" width="58" style="9" customWidth="1"/>
    <col min="14851" max="14851" width="32.85546875" style="9" customWidth="1"/>
    <col min="14852" max="15105" width="9.140625" style="9"/>
    <col min="15106" max="15106" width="58" style="9" customWidth="1"/>
    <col min="15107" max="15107" width="32.85546875" style="9" customWidth="1"/>
    <col min="15108" max="15361" width="9.140625" style="9"/>
    <col min="15362" max="15362" width="58" style="9" customWidth="1"/>
    <col min="15363" max="15363" width="32.85546875" style="9" customWidth="1"/>
    <col min="15364" max="15617" width="9.140625" style="9"/>
    <col min="15618" max="15618" width="58" style="9" customWidth="1"/>
    <col min="15619" max="15619" width="32.85546875" style="9" customWidth="1"/>
    <col min="15620" max="15873" width="9.140625" style="9"/>
    <col min="15874" max="15874" width="58" style="9" customWidth="1"/>
    <col min="15875" max="15875" width="32.85546875" style="9" customWidth="1"/>
    <col min="15876" max="16129" width="9.140625" style="9"/>
    <col min="16130" max="16130" width="58" style="9" customWidth="1"/>
    <col min="16131" max="16131" width="32.85546875" style="9" customWidth="1"/>
    <col min="16132" max="16384" width="9.140625" style="9"/>
  </cols>
  <sheetData>
    <row r="1" spans="1:3" ht="16.5">
      <c r="A1" s="61" t="s">
        <v>95</v>
      </c>
      <c r="B1" s="61"/>
      <c r="C1" s="61"/>
    </row>
    <row r="2" spans="1:3" ht="54.75" customHeight="1">
      <c r="A2" s="63" t="s">
        <v>35</v>
      </c>
      <c r="B2" s="64"/>
      <c r="C2" s="64"/>
    </row>
    <row r="3" spans="1:3" ht="12.75" customHeight="1">
      <c r="A3" s="65" t="s">
        <v>22</v>
      </c>
      <c r="B3" s="66"/>
      <c r="C3" s="66"/>
    </row>
    <row r="4" spans="1:3" ht="30.75" customHeight="1">
      <c r="A4" s="67" t="s">
        <v>34</v>
      </c>
      <c r="B4" s="68"/>
      <c r="C4" s="68"/>
    </row>
    <row r="5" spans="1:3" ht="42" customHeight="1">
      <c r="A5" s="69" t="s">
        <v>23</v>
      </c>
      <c r="B5" s="70"/>
      <c r="C5" s="70"/>
    </row>
    <row r="6" spans="1:3" ht="16.5">
      <c r="A6" s="10"/>
      <c r="B6" s="11"/>
      <c r="C6" s="11"/>
    </row>
    <row r="7" spans="1:3" ht="16.5">
      <c r="A7" s="62" t="s">
        <v>24</v>
      </c>
      <c r="B7" s="62"/>
      <c r="C7" s="62"/>
    </row>
    <row r="8" spans="1:3" ht="16.5">
      <c r="A8" s="62">
        <v>1</v>
      </c>
      <c r="B8" s="62"/>
      <c r="C8" s="12">
        <v>2</v>
      </c>
    </row>
    <row r="9" spans="1:3" ht="38.25" customHeight="1">
      <c r="A9" s="72" t="s">
        <v>25</v>
      </c>
      <c r="B9" s="72"/>
      <c r="C9" s="13">
        <f>Оценка!E8</f>
        <v>1.3335933331742111</v>
      </c>
    </row>
    <row r="10" spans="1:3" ht="16.5">
      <c r="A10" s="73" t="s">
        <v>26</v>
      </c>
      <c r="B10" s="73"/>
      <c r="C10" s="15">
        <f>Оценка!G8</f>
        <v>99.989992857142852</v>
      </c>
    </row>
    <row r="11" spans="1:3" ht="58.5" customHeight="1">
      <c r="A11" s="72" t="s">
        <v>27</v>
      </c>
      <c r="B11" s="72"/>
      <c r="C11" s="16" t="s">
        <v>96</v>
      </c>
    </row>
    <row r="12" spans="1:3" ht="16.5">
      <c r="A12" s="72" t="s">
        <v>28</v>
      </c>
      <c r="B12" s="72"/>
      <c r="C12" s="72"/>
    </row>
    <row r="13" spans="1:3" ht="36" customHeight="1">
      <c r="A13" s="72" t="s">
        <v>29</v>
      </c>
      <c r="B13" s="72"/>
      <c r="C13" s="13">
        <f>Оценка!I8</f>
        <v>1.370332357314811</v>
      </c>
    </row>
    <row r="14" spans="1:3" ht="73.5" customHeight="1">
      <c r="A14" s="72" t="s">
        <v>30</v>
      </c>
      <c r="B14" s="72"/>
      <c r="C14" s="16" t="s">
        <v>97</v>
      </c>
    </row>
    <row r="15" spans="1:3" ht="67.5" customHeight="1">
      <c r="A15" s="72" t="s">
        <v>31</v>
      </c>
      <c r="B15" s="72"/>
      <c r="C15" s="72"/>
    </row>
    <row r="16" spans="1:3" ht="51" customHeight="1">
      <c r="A16" s="72" t="s">
        <v>36</v>
      </c>
      <c r="B16" s="72"/>
      <c r="C16" s="13">
        <f>Оценка!M8</f>
        <v>1.0833333333333333</v>
      </c>
    </row>
    <row r="17" spans="1:3" ht="49.5" customHeight="1">
      <c r="A17" s="72" t="s">
        <v>37</v>
      </c>
      <c r="B17" s="72"/>
      <c r="C17" s="13">
        <f>Оценка!Q8</f>
        <v>100</v>
      </c>
    </row>
    <row r="18" spans="1:3" ht="67.5" customHeight="1">
      <c r="A18" s="72" t="s">
        <v>38</v>
      </c>
      <c r="B18" s="72"/>
      <c r="C18" s="16" t="s">
        <v>98</v>
      </c>
    </row>
    <row r="19" spans="1:3" ht="56.25" customHeight="1">
      <c r="A19" s="72" t="s">
        <v>39</v>
      </c>
      <c r="B19" s="72"/>
      <c r="C19" s="13">
        <f>Оценка!N8</f>
        <v>1.1910714285714286</v>
      </c>
    </row>
    <row r="20" spans="1:3" ht="67.5" customHeight="1">
      <c r="A20" s="72" t="s">
        <v>40</v>
      </c>
      <c r="B20" s="72"/>
      <c r="C20" s="13">
        <f>Оценка!R8</f>
        <v>100</v>
      </c>
    </row>
    <row r="21" spans="1:3" ht="90.75" customHeight="1">
      <c r="A21" s="72" t="s">
        <v>41</v>
      </c>
      <c r="B21" s="72"/>
      <c r="C21" s="16" t="s">
        <v>99</v>
      </c>
    </row>
    <row r="22" spans="1:3" ht="71.25" customHeight="1">
      <c r="A22" s="72" t="s">
        <v>42</v>
      </c>
      <c r="B22" s="72"/>
      <c r="C22" s="13">
        <f>Оценка!O8</f>
        <v>2.0342148984504798</v>
      </c>
    </row>
    <row r="23" spans="1:3" ht="72.75" customHeight="1">
      <c r="A23" s="72" t="s">
        <v>43</v>
      </c>
      <c r="B23" s="72"/>
      <c r="C23" s="13">
        <f>Оценка!S8</f>
        <v>100</v>
      </c>
    </row>
    <row r="24" spans="1:3" ht="84" customHeight="1">
      <c r="A24" s="72" t="s">
        <v>44</v>
      </c>
      <c r="B24" s="72"/>
      <c r="C24" s="16" t="s">
        <v>100</v>
      </c>
    </row>
    <row r="25" spans="1:3" ht="86.25" customHeight="1">
      <c r="A25" s="72" t="s">
        <v>45</v>
      </c>
      <c r="B25" s="72"/>
      <c r="C25" s="13">
        <f>Оценка!P8</f>
        <v>0.8</v>
      </c>
    </row>
    <row r="26" spans="1:3" ht="54" customHeight="1">
      <c r="A26" s="72" t="s">
        <v>46</v>
      </c>
      <c r="B26" s="72"/>
      <c r="C26" s="13">
        <f>Оценка!T8</f>
        <v>99.964076923076917</v>
      </c>
    </row>
    <row r="27" spans="1:3" ht="88.9" customHeight="1">
      <c r="A27" s="72" t="s">
        <v>47</v>
      </c>
      <c r="B27" s="72"/>
      <c r="C27" s="36" t="s">
        <v>94</v>
      </c>
    </row>
    <row r="28" spans="1:3" ht="122.45" customHeight="1">
      <c r="A28" s="72" t="s">
        <v>32</v>
      </c>
      <c r="B28" s="72"/>
      <c r="C28" s="13">
        <f>Оценка!AF8</f>
        <v>1.9710253861832889</v>
      </c>
    </row>
    <row r="29" spans="1:3" ht="64.5" customHeight="1">
      <c r="A29" s="72" t="s">
        <v>33</v>
      </c>
      <c r="B29" s="72"/>
      <c r="C29" s="45" t="s">
        <v>101</v>
      </c>
    </row>
    <row r="30" spans="1:3" ht="16.5">
      <c r="C30" s="14"/>
    </row>
    <row r="31" spans="1:3" ht="48.75" customHeight="1">
      <c r="A31" s="71" t="s">
        <v>89</v>
      </c>
      <c r="B31" s="71"/>
      <c r="C31" s="17" t="s">
        <v>90</v>
      </c>
    </row>
    <row r="32" spans="1:3" ht="27.75" customHeight="1">
      <c r="A32" s="71"/>
      <c r="B32" s="71"/>
    </row>
  </sheetData>
  <mergeCells count="29">
    <mergeCell ref="A26:B26"/>
    <mergeCell ref="A21:B21"/>
    <mergeCell ref="A22:B22"/>
    <mergeCell ref="A23:B23"/>
    <mergeCell ref="A24:B24"/>
    <mergeCell ref="A25:B25"/>
    <mergeCell ref="A31:B32"/>
    <mergeCell ref="A20:B20"/>
    <mergeCell ref="A9:B9"/>
    <mergeCell ref="A10:B10"/>
    <mergeCell ref="A11:B11"/>
    <mergeCell ref="A12:C12"/>
    <mergeCell ref="A13:B13"/>
    <mergeCell ref="A14:B14"/>
    <mergeCell ref="A15:C15"/>
    <mergeCell ref="A16:B16"/>
    <mergeCell ref="A17:B17"/>
    <mergeCell ref="A18:B18"/>
    <mergeCell ref="A19:B19"/>
    <mergeCell ref="A28:B28"/>
    <mergeCell ref="A29:B29"/>
    <mergeCell ref="A27:B27"/>
    <mergeCell ref="A1:C1"/>
    <mergeCell ref="A8:B8"/>
    <mergeCell ref="A2:C2"/>
    <mergeCell ref="A3:C3"/>
    <mergeCell ref="A4:C4"/>
    <mergeCell ref="A5:C5"/>
    <mergeCell ref="A7:C7"/>
  </mergeCells>
  <hyperlinks>
    <hyperlink ref="A10" location="Par256" tooltip="Ссылка на текущий документ" display="Par256"/>
  </hyperlinks>
  <pageMargins left="0.11811023622047245" right="0.11811023622047245" top="0.15748031496062992" bottom="0.15748031496062992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</vt:lpstr>
      <vt:lpstr>Результаты</vt:lpstr>
      <vt:lpstr>Оценка!Заголовки_для_печати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2024-05-22T04:34:39Z</dcterms:modified>
</cp:coreProperties>
</file>