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330" windowWidth="8415" windowHeight="6510" tabRatio="959" activeTab="1"/>
  </bookViews>
  <sheets>
    <sheet name="8 показатели " sheetId="1" r:id="rId1"/>
    <sheet name="9 средства по кодам" sheetId="13" r:id="rId2"/>
    <sheet name="10 средства бюджет" sheetId="12" r:id="rId3"/>
  </sheets>
  <definedNames>
    <definedName name="_xlnm.Print_Area" localSheetId="2">'10 средства бюджет'!$A$1:$P$102</definedName>
  </definedNames>
  <calcPr calcId="125725"/>
</workbook>
</file>

<file path=xl/calcChain.xml><?xml version="1.0" encoding="utf-8"?>
<calcChain xmlns="http://schemas.openxmlformats.org/spreadsheetml/2006/main">
  <c r="M19" i="12"/>
  <c r="L19"/>
  <c r="Q20" i="13"/>
  <c r="P20"/>
  <c r="P11"/>
  <c r="L17" i="1" l="1"/>
  <c r="L75" i="12"/>
  <c r="O99"/>
  <c r="O96" s="1"/>
  <c r="N99"/>
  <c r="N96" s="1"/>
  <c r="K99"/>
  <c r="K96" s="1"/>
  <c r="I99"/>
  <c r="I96" s="1"/>
  <c r="H99"/>
  <c r="G99"/>
  <c r="M96"/>
  <c r="L96"/>
  <c r="H96"/>
  <c r="G96"/>
  <c r="F96"/>
  <c r="O92"/>
  <c r="O89" s="1"/>
  <c r="N92"/>
  <c r="N89" s="1"/>
  <c r="K92"/>
  <c r="K89" s="1"/>
  <c r="I92"/>
  <c r="I89" s="1"/>
  <c r="H92"/>
  <c r="H89" s="1"/>
  <c r="G92"/>
  <c r="M89"/>
  <c r="L89"/>
  <c r="G89"/>
  <c r="F89"/>
  <c r="O85"/>
  <c r="O82" s="1"/>
  <c r="N85"/>
  <c r="N82" s="1"/>
  <c r="K85"/>
  <c r="K82" s="1"/>
  <c r="I85"/>
  <c r="I82" s="1"/>
  <c r="H85"/>
  <c r="H82" s="1"/>
  <c r="G85"/>
  <c r="G82" s="1"/>
  <c r="M82"/>
  <c r="L82"/>
  <c r="F82"/>
  <c r="O78"/>
  <c r="O75" s="1"/>
  <c r="N78"/>
  <c r="N75" s="1"/>
  <c r="K78"/>
  <c r="K75" s="1"/>
  <c r="I78"/>
  <c r="H78"/>
  <c r="G78"/>
  <c r="G75" s="1"/>
  <c r="M75"/>
  <c r="I75"/>
  <c r="H75"/>
  <c r="F75"/>
  <c r="Q11" i="13"/>
  <c r="Q9" s="1"/>
  <c r="L30" l="1"/>
  <c r="J18" i="1"/>
  <c r="J17"/>
  <c r="L25" i="13"/>
  <c r="Q7" l="1"/>
  <c r="M8" i="12"/>
  <c r="O71"/>
  <c r="O68" s="1"/>
  <c r="N71"/>
  <c r="N68" s="1"/>
  <c r="O49"/>
  <c r="O47" s="1"/>
  <c r="N49"/>
  <c r="N47" s="1"/>
  <c r="M68"/>
  <c r="L68"/>
  <c r="G71"/>
  <c r="G68" s="1"/>
  <c r="F68"/>
  <c r="K71"/>
  <c r="K68" s="1"/>
  <c r="I71"/>
  <c r="I68" s="1"/>
  <c r="H71"/>
  <c r="H68" s="1"/>
  <c r="S39" i="13"/>
  <c r="O64" i="12" s="1"/>
  <c r="O61" s="1"/>
  <c r="R39" i="13"/>
  <c r="N64" i="12" s="1"/>
  <c r="N61" s="1"/>
  <c r="S36" i="13"/>
  <c r="O57" i="12" s="1"/>
  <c r="O54" s="1"/>
  <c r="R36" i="13"/>
  <c r="N57" i="12" s="1"/>
  <c r="N54" s="1"/>
  <c r="S30" i="13"/>
  <c r="O43" i="12" s="1"/>
  <c r="O40" s="1"/>
  <c r="R30" i="13"/>
  <c r="N43" i="12" s="1"/>
  <c r="N40" s="1"/>
  <c r="S27" i="13"/>
  <c r="O36" i="12" s="1"/>
  <c r="O33" s="1"/>
  <c r="R27" i="13"/>
  <c r="N36" i="12" s="1"/>
  <c r="N33" s="1"/>
  <c r="S23" i="13"/>
  <c r="O29" i="12" s="1"/>
  <c r="O26" s="1"/>
  <c r="R23" i="13"/>
  <c r="N29" i="12" s="1"/>
  <c r="N26" s="1"/>
  <c r="S11" i="13"/>
  <c r="O15" i="12" s="1"/>
  <c r="O12" s="1"/>
  <c r="R11" i="13"/>
  <c r="N15" i="12" s="1"/>
  <c r="N12" s="1"/>
  <c r="S10" i="13"/>
  <c r="R10"/>
  <c r="H18" i="1"/>
  <c r="H17"/>
  <c r="M18" i="13"/>
  <c r="L29"/>
  <c r="L26"/>
  <c r="L19"/>
  <c r="J11"/>
  <c r="J30"/>
  <c r="M41"/>
  <c r="J25"/>
  <c r="J26"/>
  <c r="J29"/>
  <c r="J33"/>
  <c r="J35"/>
  <c r="J38"/>
  <c r="J41"/>
  <c r="P27"/>
  <c r="J27" s="1"/>
  <c r="R9" l="1"/>
  <c r="R7" s="1"/>
  <c r="L11"/>
  <c r="S9"/>
  <c r="S7" s="1"/>
  <c r="O10"/>
  <c r="O30"/>
  <c r="O23"/>
  <c r="O11"/>
  <c r="O8" i="12" l="1"/>
  <c r="O5" s="1"/>
  <c r="N8"/>
  <c r="N5" s="1"/>
  <c r="O9" i="13"/>
  <c r="O7" s="1"/>
  <c r="N39"/>
  <c r="P10" l="1"/>
  <c r="J10" s="1"/>
  <c r="P23"/>
  <c r="P30"/>
  <c r="L43" i="12" s="1"/>
  <c r="L40" s="1"/>
  <c r="P36" i="13"/>
  <c r="J36" s="1"/>
  <c r="F57" i="12" s="1"/>
  <c r="F54" s="1"/>
  <c r="P39" i="13"/>
  <c r="J39" s="1"/>
  <c r="F64" i="12" s="1"/>
  <c r="F61" s="1"/>
  <c r="H43"/>
  <c r="H40" s="1"/>
  <c r="L27" i="13"/>
  <c r="H36" i="12" s="1"/>
  <c r="H33" s="1"/>
  <c r="L23" i="13"/>
  <c r="H29" i="12" s="1"/>
  <c r="H26" s="1"/>
  <c r="M64"/>
  <c r="M61" s="1"/>
  <c r="K39" i="13"/>
  <c r="G64" i="12" s="1"/>
  <c r="G61" s="1"/>
  <c r="L39" i="13"/>
  <c r="H64" i="12" s="1"/>
  <c r="H61" s="1"/>
  <c r="M39" i="13"/>
  <c r="I64" i="12" s="1"/>
  <c r="I61" s="1"/>
  <c r="K64"/>
  <c r="K61" s="1"/>
  <c r="K36" i="13"/>
  <c r="G57" i="12" s="1"/>
  <c r="G54" s="1"/>
  <c r="L36" i="13"/>
  <c r="H57" i="12" s="1"/>
  <c r="H54" s="1"/>
  <c r="M36" i="13"/>
  <c r="I57" i="12" s="1"/>
  <c r="I54" s="1"/>
  <c r="K57"/>
  <c r="K54" s="1"/>
  <c r="F49"/>
  <c r="F47" s="1"/>
  <c r="K33" i="13"/>
  <c r="G49" i="12" s="1"/>
  <c r="G47" s="1"/>
  <c r="L33" i="13"/>
  <c r="H49" i="12" s="1"/>
  <c r="H47" s="1"/>
  <c r="M33" i="13"/>
  <c r="I49" i="12" s="1"/>
  <c r="I47" s="1"/>
  <c r="N33" i="13"/>
  <c r="J49" i="12" s="1"/>
  <c r="J47" s="1"/>
  <c r="K49"/>
  <c r="K47" s="1"/>
  <c r="F43"/>
  <c r="F40" s="1"/>
  <c r="K30" i="13"/>
  <c r="G43" i="12" s="1"/>
  <c r="G40" s="1"/>
  <c r="M30" i="13"/>
  <c r="I43" i="12" s="1"/>
  <c r="I40" s="1"/>
  <c r="K43"/>
  <c r="K40" s="1"/>
  <c r="F36"/>
  <c r="F33" s="1"/>
  <c r="K27" i="13"/>
  <c r="G36" i="12" s="1"/>
  <c r="G33" s="1"/>
  <c r="M27" i="13"/>
  <c r="I36" i="12" s="1"/>
  <c r="I33" s="1"/>
  <c r="K36"/>
  <c r="K33" s="1"/>
  <c r="K23" i="13"/>
  <c r="G29" i="12" s="1"/>
  <c r="G26" s="1"/>
  <c r="M23" i="13"/>
  <c r="I29" i="12" s="1"/>
  <c r="I26" s="1"/>
  <c r="N23" i="13"/>
  <c r="K29" i="12"/>
  <c r="K26" s="1"/>
  <c r="K10" i="13"/>
  <c r="L10"/>
  <c r="H7" i="12" s="1"/>
  <c r="M10" i="13"/>
  <c r="I7" i="12" s="1"/>
  <c r="N10" i="13"/>
  <c r="J7" i="12" s="1"/>
  <c r="K7"/>
  <c r="F15"/>
  <c r="F12" s="1"/>
  <c r="K11" i="13"/>
  <c r="M11"/>
  <c r="N11"/>
  <c r="M57" i="12"/>
  <c r="M54" s="1"/>
  <c r="M49"/>
  <c r="M47" s="1"/>
  <c r="M43"/>
  <c r="M40" s="1"/>
  <c r="M36"/>
  <c r="M33" s="1"/>
  <c r="M29"/>
  <c r="M26" s="1"/>
  <c r="M12"/>
  <c r="L36"/>
  <c r="L33" s="1"/>
  <c r="P9" i="13" l="1"/>
  <c r="L29" i="12"/>
  <c r="L26" s="1"/>
  <c r="J23" i="13"/>
  <c r="N7"/>
  <c r="L12" i="12"/>
  <c r="K7" i="13"/>
  <c r="H15" i="12"/>
  <c r="H12" s="1"/>
  <c r="M7" i="13"/>
  <c r="I15" i="12"/>
  <c r="I12" s="1"/>
  <c r="M5"/>
  <c r="K15"/>
  <c r="K12" s="1"/>
  <c r="G15"/>
  <c r="G12" s="1"/>
  <c r="K8"/>
  <c r="K5" s="1"/>
  <c r="M9" i="13"/>
  <c r="I8" i="12" s="1"/>
  <c r="I5" s="1"/>
  <c r="K9" i="13"/>
  <c r="G8" i="12" s="1"/>
  <c r="G5" s="1"/>
  <c r="P7" i="13" l="1"/>
  <c r="L8" i="12"/>
  <c r="J9" i="13"/>
  <c r="F29" i="12"/>
  <c r="F26" s="1"/>
  <c r="L7" i="13"/>
  <c r="L9"/>
  <c r="H8" i="12" s="1"/>
  <c r="H5" s="1"/>
  <c r="L64"/>
  <c r="L61" s="1"/>
  <c r="J7" i="13" l="1"/>
  <c r="F8" i="12"/>
  <c r="F5" s="1"/>
  <c r="L57"/>
  <c r="L54" s="1"/>
  <c r="L49"/>
  <c r="L47" s="1"/>
  <c r="L5" l="1"/>
  <c r="B40" l="1"/>
  <c r="B33"/>
  <c r="B5"/>
  <c r="B26"/>
  <c r="B12" l="1"/>
</calcChain>
</file>

<file path=xl/sharedStrings.xml><?xml version="1.0" encoding="utf-8"?>
<sst xmlns="http://schemas.openxmlformats.org/spreadsheetml/2006/main" count="489" uniqueCount="174">
  <si>
    <t>№ п/п</t>
  </si>
  <si>
    <t>Цель, задачи, показатели результативности</t>
  </si>
  <si>
    <t>Текущий год</t>
  </si>
  <si>
    <t>Плановый период</t>
  </si>
  <si>
    <t>план</t>
  </si>
  <si>
    <t>факт</t>
  </si>
  <si>
    <t>январь - март</t>
  </si>
  <si>
    <t>Примечание (оценка рисков невыполнения показателей по программе, причины не выполнения, выбор действий по преодолению)</t>
  </si>
  <si>
    <t>Ед. измере-ния</t>
  </si>
  <si>
    <t>январь - июнь</t>
  </si>
  <si>
    <t>январь-сентябрь</t>
  </si>
  <si>
    <t>Весовой критерий</t>
  </si>
  <si>
    <t>значение на конец года</t>
  </si>
  <si>
    <t>Статус</t>
  </si>
  <si>
    <t xml:space="preserve">Всего                    </t>
  </si>
  <si>
    <t xml:space="preserve">в том числе:             </t>
  </si>
  <si>
    <t xml:space="preserve">краевой бюджет           </t>
  </si>
  <si>
    <t>юридические лица</t>
  </si>
  <si>
    <t xml:space="preserve">Код бюджетной классификации </t>
  </si>
  <si>
    <t>ГРБС</t>
  </si>
  <si>
    <t>ЦСР</t>
  </si>
  <si>
    <t>ВР</t>
  </si>
  <si>
    <t xml:space="preserve">всего расходные обязательства </t>
  </si>
  <si>
    <t>Рз Пр</t>
  </si>
  <si>
    <t>Примечание</t>
  </si>
  <si>
    <t xml:space="preserve">Примечание </t>
  </si>
  <si>
    <t>Источники финансирования</t>
  </si>
  <si>
    <t xml:space="preserve">внебюджетные  источники                 </t>
  </si>
  <si>
    <t>Наименование  программы, подпрограммы</t>
  </si>
  <si>
    <t>Наименовние ГРБС</t>
  </si>
  <si>
    <t>в том числе по ГРБС:</t>
  </si>
  <si>
    <t>Муниципальная программа</t>
  </si>
  <si>
    <t>Наименование муниципальной программы, подпрограммы муниципальной программы</t>
  </si>
  <si>
    <t>бюджеты поселений</t>
  </si>
  <si>
    <t xml:space="preserve">бюджеты поселений </t>
  </si>
  <si>
    <t>краевой бюджет</t>
  </si>
  <si>
    <t xml:space="preserve">районный бюджет           </t>
  </si>
  <si>
    <t>0412</t>
  </si>
  <si>
    <t>(с расшифровкой по главным распорядителям средств районного бюджета,  основным мероприятиям, а также по годам реализации мунипальной программы)</t>
  </si>
  <si>
    <t>Мероприятие 1</t>
  </si>
  <si>
    <t>Мероприятие 2</t>
  </si>
  <si>
    <t>Мероприятие 3</t>
  </si>
  <si>
    <t>%</t>
  </si>
  <si>
    <t>090</t>
  </si>
  <si>
    <t>"Управление имуществом Емельяновского района"</t>
  </si>
  <si>
    <t>Мероприятие 4</t>
  </si>
  <si>
    <t>162</t>
  </si>
  <si>
    <t>Статус (муниципальная программа, мероприятия муниципальной программы)</t>
  </si>
  <si>
    <t>"Обеспечение реализации муниципальной программы"</t>
  </si>
  <si>
    <t>"Проведение работ по определению рыночной стоимости объектов недвижимости"</t>
  </si>
  <si>
    <t>"Проведение работ по формированию и изготовлению кадастровой документации для постановки на кадастровый учет объектов недвижимости"</t>
  </si>
  <si>
    <t>"Проведение работ по узакониванию бесхозяйных объектов"</t>
  </si>
  <si>
    <t>0113</t>
  </si>
  <si>
    <t>0501</t>
  </si>
  <si>
    <r>
      <t>Использование бюджетных ассигнований районного бюджета и иных средств на реализацию мероприятий муниципальной программы</t>
    </r>
    <r>
      <rPr>
        <b/>
        <sz val="10"/>
        <color indexed="8"/>
        <rFont val="Times New Roman"/>
        <family val="1"/>
        <charset val="204"/>
      </rPr>
      <t xml:space="preserve"> "Управление имуществом Емельяновского района"</t>
    </r>
  </si>
  <si>
    <t>Использование бюджетных ассигнований районного бюджета и иных средств на реализацию муниципальной программы "Управление имуществом Емельяновского района"</t>
  </si>
  <si>
    <t>Мероприятие 5</t>
  </si>
  <si>
    <t>Межбюджетные трансферты бюджету поселка Емельяново на приведение зданий (помещений) в муниципальных образованиях Красноярского края в соответствиие с требованиями, установленными для многофункциональных центров, в рамках отдельных мероприятий муниципальной программы «Управление муниципальным имуществом Емельяновского района»</t>
  </si>
  <si>
    <t>Мероприятие 6</t>
  </si>
  <si>
    <t>Обеспечение взноса на капитальный ремонт общего имущества в многоквартирных домах, собственником помещений в которых является муниципальное образование Емельяновский район в рамках отдельных мероприятий муниципальной программы «Управление муниципальным имуществом Емельяновского района»</t>
  </si>
  <si>
    <t>Цель: повышение результативности и эффективности управления, использования и распоряжения  муниципальной собственностью</t>
  </si>
  <si>
    <t xml:space="preserve">Темп прироста дебиторской задолженности по арендной плате на начало года </t>
  </si>
  <si>
    <t>Отношение поступившей дебиторской задолженности по арендной плате за земельные участки по отношению к размеру дебиторской задолженности на начало года</t>
  </si>
  <si>
    <t>Доля поступлений по дебиторской задолженности в общем объеме поступлений</t>
  </si>
  <si>
    <t>Доля бесхозяйных объектов, прошедших государственную регистрацию</t>
  </si>
  <si>
    <t>Задача: пополнение доходной части бюджета Емельяновского района Красноярского края</t>
  </si>
  <si>
    <t>1.1</t>
  </si>
  <si>
    <t>Отдельное мероприятие  «Обеспечение реализации муниципальной программы»</t>
  </si>
  <si>
    <t>Доходы, поступающие в порядке возмещения расходов, понесенные в связи с эксплуатацией имущества муниципальных районов</t>
  </si>
  <si>
    <t>1.1.1</t>
  </si>
  <si>
    <t>тыс.руб.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</si>
  <si>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за заключение договоров аренды указанных земельных участков </t>
  </si>
  <si>
    <t>в том числе поступления задолженности по решениям суда</t>
  </si>
  <si>
    <t>Размер дебиторской задолженности на начало года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</si>
  <si>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автономных учреждений)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</si>
  <si>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</si>
  <si>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1.2</t>
  </si>
  <si>
    <t>Отдельное мероприятие  «Проведение работ по определению рыночной стоимости объектов недвижимости»</t>
  </si>
  <si>
    <t>Отдельное мероприятие  «Проведение работ по формированию и изготовлению кадастровой документации для постановки на кадастровый учет объектов недвижимости»</t>
  </si>
  <si>
    <t>Отдельное мероприятие  «Проведение работ по узакониванию бесхозяйных объектов»</t>
  </si>
  <si>
    <t>Количество бесхозяйных объектов на конец года</t>
  </si>
  <si>
    <t>1.2.1</t>
  </si>
  <si>
    <t>шт</t>
  </si>
  <si>
    <t>Количество бесхозяйных объектов, прошедших государственную регистрацию</t>
  </si>
  <si>
    <t>1.2.2</t>
  </si>
  <si>
    <t>Количество проведенных торгов по продаже муниципального имущества или земельных участков, а также права аренды муниципального имущества и земельных участков</t>
  </si>
  <si>
    <t>1.2.3</t>
  </si>
  <si>
    <t>лотов</t>
  </si>
  <si>
    <t>Количество действующих договоров аренды в отношении имущества, находящегося в муниципальной собственности администрации Емельяновского района Красноярского края</t>
  </si>
  <si>
    <t>Количество заключенных договоров аренды в отношении земельных участков, находящихся в муниципальной собственности Емельяновского района Красноярского края, а также участков, государственная собственность на которые не разграничена</t>
  </si>
  <si>
    <t>Количество объектов недвижимого имущества, переданных в собственность физических и юридических лиц за плату</t>
  </si>
  <si>
    <t>Х</t>
  </si>
  <si>
    <t>7,6</t>
  </si>
  <si>
    <t>Цели, целевые показатели, задачи, показатели результативности программы "Управление имуществом Емельяновского района"</t>
  </si>
  <si>
    <t>х</t>
  </si>
  <si>
    <t>МКУ "УправЗем"</t>
  </si>
  <si>
    <t>МКУ "Финансовое управление"</t>
  </si>
  <si>
    <t>Мероприятие 7</t>
  </si>
  <si>
    <t>Ремонт жилых помещений, находящихся в собственности муниципального образования Емельяновский район, пострадавших от пожара, в рамках отдельных мероприятий муниципальной программы «Управление муниципальным имуществом Емельяновского района»</t>
  </si>
  <si>
    <t>1.1.2</t>
  </si>
  <si>
    <t>1.1.2.1</t>
  </si>
  <si>
    <t>1.1.3</t>
  </si>
  <si>
    <t>1.1.4</t>
  </si>
  <si>
    <t>1.1.5</t>
  </si>
  <si>
    <t>1.1.6</t>
  </si>
  <si>
    <t>Задача: инвентаризация, паспортизация, регистрация и приватизация муниципального имущества для максимального вовлечения объектов имущества в хозяйственный оборот.</t>
  </si>
  <si>
    <t>1.2.4</t>
  </si>
  <si>
    <t>1.2.5</t>
  </si>
  <si>
    <t>1.2.6</t>
  </si>
  <si>
    <t>Прочие доходы от оказания платных услуг получателями средств бюджетов муниципальных районов и компенсации затрат бюджетов муниципальных районов</t>
  </si>
  <si>
    <t>1.1.7</t>
  </si>
  <si>
    <t>2016 (текущий год)</t>
  </si>
  <si>
    <t>Задача: Своевременное предоставление финансовой помощи поселку Емельяново за счет средств краевого бюджета на  приведение зданий (помещений) в соответствии с требованиями, установленными для многофункциональных центров</t>
  </si>
  <si>
    <t>Отдельное мероприятие: «Межбюджетные трансферты бюджету поселка Емельяново на приведение зданий (помещений) в муниципальных образованиях Красноярского края в соответствии с требованиями, установленными для многофункциональных центров»</t>
  </si>
  <si>
    <t>1.3</t>
  </si>
  <si>
    <t>1.3.1</t>
  </si>
  <si>
    <t>Срок  перечисления межбюджетных трансфертов за счет средств  краевого бюджета поселка Емельяново</t>
  </si>
  <si>
    <t>дни</t>
  </si>
  <si>
    <t>Задача: Эффективное использование, содержание  и распоряжение  муниципальной собственностью</t>
  </si>
  <si>
    <t>1.4</t>
  </si>
  <si>
    <t>Отдельные мероприятия: «Обеспечение взноса на капитальный ремонт общего имущества в многоквартирных домах,   собственником помещений  которых является муниципальное образование Емельяновский район»</t>
  </si>
  <si>
    <t>1.4.1</t>
  </si>
  <si>
    <t>1.4.2</t>
  </si>
  <si>
    <t>Отдельные мероприятия:  «Ремонт жилых помещений,  находящихся в собственности муниципального образования  Емельяновский район, пострадавших от пожара»</t>
  </si>
  <si>
    <t xml:space="preserve">Проведение работ  по демонтажу жилого дома, расположенного в  п.Каменный Яр, ул.Заводская, 11 </t>
  </si>
  <si>
    <t>1.4.3</t>
  </si>
  <si>
    <t>Количество квартир в многоквартирных домах, собственником которых является муниципальное образование Емельяновский район и на которые обеспечен взнос на капитальный ремонт и ремонт</t>
  </si>
  <si>
    <t>Количество отремонтированных жилых помещений, пострадавших от пожара, находящихся в собственности муниципального образования Емельяновский район пострадавших от пожара</t>
  </si>
  <si>
    <t>Демонтаж жилого дома</t>
  </si>
  <si>
    <t>штук</t>
  </si>
  <si>
    <t>Отчетный период (два предшествующих года)</t>
  </si>
  <si>
    <t>62.6</t>
  </si>
  <si>
    <t>Доходы от продажи земельных участков, государственная собственность на которые не разграничена, в том числе: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</si>
  <si>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</si>
  <si>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</si>
  <si>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не более 5</t>
  </si>
  <si>
    <t>перечислений не было</t>
  </si>
  <si>
    <t>2015 (отчетный год)</t>
  </si>
  <si>
    <t>«Проведение работ по демонтажу жилого дома, расположенного в п. Каменный Яр, ул. Заводская, 11»</t>
  </si>
  <si>
    <t>1298123</t>
  </si>
  <si>
    <t>Мероприятие 8</t>
  </si>
  <si>
    <t xml:space="preserve">2017 год </t>
  </si>
  <si>
    <t xml:space="preserve">2018 год </t>
  </si>
  <si>
    <t>2017 год</t>
  </si>
  <si>
    <t>2018 год</t>
  </si>
  <si>
    <t>1290080210</t>
  </si>
  <si>
    <t>1290080430</t>
  </si>
  <si>
    <t>1290081020</t>
  </si>
  <si>
    <t>1290081000</t>
  </si>
  <si>
    <t>1290081010</t>
  </si>
  <si>
    <t>1290077510</t>
  </si>
  <si>
    <t>1290081080</t>
  </si>
  <si>
    <t>1290081140</t>
  </si>
  <si>
    <t>1290077450</t>
  </si>
  <si>
    <t>Мероприятие программы 9</t>
  </si>
  <si>
    <t>«Проведение обследования и экспертизы многоквартирных жилых домов»</t>
  </si>
  <si>
    <t>1290081340</t>
  </si>
  <si>
    <t>Мероприятие программы 10</t>
  </si>
  <si>
    <t>«Приобретение автотранспортного средства высокой проходимости»</t>
  </si>
  <si>
    <t>1290081360</t>
  </si>
  <si>
    <t>Мероприятие программы 11</t>
  </si>
  <si>
    <t>Выполнение работ по расчету значений коэффициентов К1 и К2 , учитывающих вид разрешенного использования земельного участка, применяемых при определении размера арендной платы за использование земельных участков</t>
  </si>
  <si>
    <t>1290081450</t>
  </si>
  <si>
    <t>Мероприятие программы 12</t>
  </si>
  <si>
    <t xml:space="preserve">Приобретение специализированной автомашины для откачки септиков муниципальных учреждений </t>
  </si>
  <si>
    <t>1290081620</t>
  </si>
  <si>
    <t>Мероприятие 9</t>
  </si>
  <si>
    <t>Мероприятие 10</t>
  </si>
  <si>
    <t>Мероприятие 11</t>
  </si>
  <si>
    <t>Мероприятие 12</t>
  </si>
  <si>
    <t>21,5</t>
  </si>
  <si>
    <t>Оформлние  технической документации  для постановки  на кадастровый учет  незарегистрированных объектов  недвижимости</t>
  </si>
  <si>
    <t>Мероприятие программы 13</t>
  </si>
  <si>
    <t>Мероприятие 13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</si>
</sst>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 Cyr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vertical="top"/>
    </xf>
    <xf numFmtId="49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vertical="top" wrapText="1"/>
    </xf>
    <xf numFmtId="0" fontId="7" fillId="0" borderId="0" xfId="0" applyFont="1" applyFill="1"/>
    <xf numFmtId="0" fontId="7" fillId="0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vertical="top" wrapText="1"/>
    </xf>
    <xf numFmtId="0" fontId="7" fillId="0" borderId="0" xfId="0" applyFont="1" applyFill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Fill="1" applyAlignment="1">
      <alignment vertical="top"/>
    </xf>
    <xf numFmtId="49" fontId="4" fillId="0" borderId="1" xfId="0" applyNumberFormat="1" applyFont="1" applyFill="1" applyBorder="1" applyAlignment="1">
      <alignment horizontal="center" vertical="top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wrapText="1"/>
    </xf>
    <xf numFmtId="164" fontId="2" fillId="0" borderId="1" xfId="0" applyNumberFormat="1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center"/>
    </xf>
    <xf numFmtId="4" fontId="3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top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2" fillId="0" borderId="0" xfId="0" applyFont="1"/>
    <xf numFmtId="0" fontId="2" fillId="0" borderId="1" xfId="0" applyFont="1" applyBorder="1" applyAlignment="1">
      <alignment vertical="top" wrapText="1"/>
    </xf>
    <xf numFmtId="0" fontId="3" fillId="0" borderId="1" xfId="0" applyFont="1" applyBorder="1"/>
    <xf numFmtId="0" fontId="2" fillId="0" borderId="1" xfId="0" applyFont="1" applyBorder="1"/>
    <xf numFmtId="0" fontId="2" fillId="0" borderId="0" xfId="0" applyFont="1" applyBorder="1"/>
    <xf numFmtId="4" fontId="9" fillId="0" borderId="1" xfId="0" applyNumberFormat="1" applyFont="1" applyFill="1" applyBorder="1" applyAlignment="1">
      <alignment horizontal="center" vertical="top"/>
    </xf>
    <xf numFmtId="4" fontId="7" fillId="0" borderId="1" xfId="0" applyNumberFormat="1" applyFont="1" applyFill="1" applyBorder="1" applyAlignment="1">
      <alignment horizontal="center" vertical="top"/>
    </xf>
    <xf numFmtId="4" fontId="4" fillId="0" borderId="1" xfId="0" applyNumberFormat="1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center" vertical="top"/>
    </xf>
    <xf numFmtId="4" fontId="4" fillId="0" borderId="1" xfId="0" applyNumberFormat="1" applyFont="1" applyFill="1" applyBorder="1" applyAlignment="1">
      <alignment horizontal="center" vertical="top"/>
    </xf>
    <xf numFmtId="4" fontId="6" fillId="0" borderId="1" xfId="0" applyNumberFormat="1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horizontal="left" vertical="top" wrapText="1"/>
    </xf>
    <xf numFmtId="0" fontId="8" fillId="0" borderId="12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1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4" fontId="2" fillId="0" borderId="1" xfId="0" applyNumberFormat="1" applyFont="1" applyBorder="1"/>
    <xf numFmtId="0" fontId="3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left" vertical="top" wrapText="1"/>
    </xf>
    <xf numFmtId="49" fontId="8" fillId="0" borderId="4" xfId="0" applyNumberFormat="1" applyFont="1" applyFill="1" applyBorder="1" applyAlignment="1">
      <alignment horizontal="center" vertical="top" wrapText="1"/>
    </xf>
    <xf numFmtId="49" fontId="8" fillId="0" borderId="2" xfId="0" applyNumberFormat="1" applyFont="1" applyFill="1" applyBorder="1" applyAlignment="1">
      <alignment horizontal="center" vertical="top" wrapText="1"/>
    </xf>
    <xf numFmtId="49" fontId="8" fillId="0" borderId="14" xfId="0" applyNumberFormat="1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3"/>
  <sheetViews>
    <sheetView view="pageBreakPreview" zoomScale="120" zoomScaleSheetLayoutView="120" workbookViewId="0">
      <pane xSplit="2" ySplit="6" topLeftCell="C43" activePane="bottomRight" state="frozen"/>
      <selection pane="topRight" activeCell="C1" sqref="C1"/>
      <selection pane="bottomLeft" activeCell="A7" sqref="A7"/>
      <selection pane="bottomRight" activeCell="A44" sqref="A44:XFD47"/>
    </sheetView>
  </sheetViews>
  <sheetFormatPr defaultRowHeight="12"/>
  <cols>
    <col min="1" max="1" width="5.7109375" style="27" customWidth="1"/>
    <col min="2" max="2" width="26.28515625" style="28" customWidth="1"/>
    <col min="3" max="3" width="6.28515625" style="29" customWidth="1"/>
    <col min="4" max="4" width="5.140625" style="71" customWidth="1"/>
    <col min="5" max="5" width="7.140625" style="28" customWidth="1"/>
    <col min="6" max="7" width="6.5703125" style="28" customWidth="1"/>
    <col min="8" max="8" width="6.42578125" style="28" customWidth="1"/>
    <col min="9" max="9" width="6.140625" style="28" customWidth="1"/>
    <col min="10" max="10" width="6.42578125" style="28" customWidth="1"/>
    <col min="11" max="11" width="6.140625" style="28" customWidth="1"/>
    <col min="12" max="12" width="7.85546875" style="28" customWidth="1"/>
    <col min="13" max="13" width="6.5703125" style="28" customWidth="1"/>
    <col min="14" max="14" width="7.140625" style="28" customWidth="1"/>
    <col min="15" max="17" width="6.42578125" style="28" customWidth="1"/>
    <col min="18" max="18" width="13.28515625" style="28" customWidth="1"/>
    <col min="19" max="16384" width="9.140625" style="28"/>
  </cols>
  <sheetData>
    <row r="1" spans="1:18" ht="28.5" customHeight="1">
      <c r="B1" s="81" t="s">
        <v>93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</row>
    <row r="2" spans="1:18" ht="6" customHeight="1" thickBot="1"/>
    <row r="3" spans="1:18" s="30" customFormat="1" ht="51" customHeight="1">
      <c r="A3" s="99" t="s">
        <v>0</v>
      </c>
      <c r="B3" s="84" t="s">
        <v>1</v>
      </c>
      <c r="C3" s="84" t="s">
        <v>8</v>
      </c>
      <c r="D3" s="87" t="s">
        <v>11</v>
      </c>
      <c r="E3" s="102" t="s">
        <v>130</v>
      </c>
      <c r="F3" s="102"/>
      <c r="G3" s="102"/>
      <c r="H3" s="84" t="s">
        <v>2</v>
      </c>
      <c r="I3" s="84"/>
      <c r="J3" s="84"/>
      <c r="K3" s="84"/>
      <c r="L3" s="84"/>
      <c r="M3" s="84"/>
      <c r="N3" s="84"/>
      <c r="O3" s="84"/>
      <c r="P3" s="102" t="s">
        <v>3</v>
      </c>
      <c r="Q3" s="102"/>
      <c r="R3" s="89" t="s">
        <v>7</v>
      </c>
    </row>
    <row r="4" spans="1:18" s="30" customFormat="1" ht="31.5" customHeight="1">
      <c r="A4" s="100"/>
      <c r="B4" s="85"/>
      <c r="C4" s="85"/>
      <c r="D4" s="88"/>
      <c r="E4" s="65">
        <v>2014</v>
      </c>
      <c r="F4" s="103">
        <v>2015</v>
      </c>
      <c r="G4" s="103"/>
      <c r="H4" s="85" t="s">
        <v>6</v>
      </c>
      <c r="I4" s="85"/>
      <c r="J4" s="91" t="s">
        <v>9</v>
      </c>
      <c r="K4" s="92"/>
      <c r="L4" s="91" t="s">
        <v>10</v>
      </c>
      <c r="M4" s="92"/>
      <c r="N4" s="85" t="s">
        <v>12</v>
      </c>
      <c r="O4" s="85"/>
      <c r="P4" s="103" t="s">
        <v>141</v>
      </c>
      <c r="Q4" s="103" t="s">
        <v>142</v>
      </c>
      <c r="R4" s="90"/>
    </row>
    <row r="5" spans="1:18" s="30" customFormat="1" ht="26.25" customHeight="1" thickBot="1">
      <c r="A5" s="101"/>
      <c r="B5" s="86"/>
      <c r="C5" s="86"/>
      <c r="D5" s="88"/>
      <c r="E5" s="69" t="s">
        <v>5</v>
      </c>
      <c r="F5" s="69" t="s">
        <v>4</v>
      </c>
      <c r="G5" s="69" t="s">
        <v>5</v>
      </c>
      <c r="H5" s="58" t="s">
        <v>4</v>
      </c>
      <c r="I5" s="58" t="s">
        <v>5</v>
      </c>
      <c r="J5" s="58" t="s">
        <v>4</v>
      </c>
      <c r="K5" s="58" t="s">
        <v>5</v>
      </c>
      <c r="L5" s="58" t="s">
        <v>4</v>
      </c>
      <c r="M5" s="58" t="s">
        <v>5</v>
      </c>
      <c r="N5" s="58" t="s">
        <v>4</v>
      </c>
      <c r="O5" s="58" t="s">
        <v>5</v>
      </c>
      <c r="P5" s="104"/>
      <c r="Q5" s="104"/>
      <c r="R5" s="90"/>
    </row>
    <row r="6" spans="1:18" s="18" customFormat="1" ht="13.5" customHeight="1">
      <c r="A6" s="36">
        <v>1</v>
      </c>
      <c r="B6" s="82" t="s">
        <v>60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</row>
    <row r="7" spans="1:18" s="31" customFormat="1" ht="37.5" customHeight="1">
      <c r="A7" s="32"/>
      <c r="B7" s="57" t="s">
        <v>61</v>
      </c>
      <c r="C7" s="57" t="s">
        <v>42</v>
      </c>
      <c r="D7" s="49" t="s">
        <v>91</v>
      </c>
      <c r="E7" s="63" t="s">
        <v>131</v>
      </c>
      <c r="F7" s="63">
        <v>-0.8</v>
      </c>
      <c r="G7" s="63">
        <v>-8.6999999999999993</v>
      </c>
      <c r="H7" s="32"/>
      <c r="I7" s="57"/>
      <c r="J7" s="32"/>
      <c r="K7" s="57"/>
      <c r="L7" s="57"/>
      <c r="M7" s="57"/>
      <c r="N7" s="32"/>
      <c r="O7" s="60"/>
      <c r="P7" s="63"/>
      <c r="Q7" s="63"/>
      <c r="R7" s="57"/>
    </row>
    <row r="8" spans="1:18" s="31" customFormat="1" ht="72">
      <c r="A8" s="32"/>
      <c r="B8" s="57" t="s">
        <v>62</v>
      </c>
      <c r="C8" s="57" t="s">
        <v>42</v>
      </c>
      <c r="D8" s="49" t="s">
        <v>91</v>
      </c>
      <c r="E8" s="63">
        <v>7.4</v>
      </c>
      <c r="F8" s="63">
        <v>42.1</v>
      </c>
      <c r="G8" s="63">
        <v>10.3</v>
      </c>
      <c r="H8" s="32"/>
      <c r="I8" s="57"/>
      <c r="J8" s="32"/>
      <c r="K8" s="57"/>
      <c r="L8" s="57"/>
      <c r="M8" s="57"/>
      <c r="N8" s="32"/>
      <c r="O8" s="48"/>
      <c r="P8" s="48"/>
      <c r="Q8" s="48"/>
      <c r="R8" s="57"/>
    </row>
    <row r="9" spans="1:18" s="31" customFormat="1" ht="36.75" customHeight="1">
      <c r="A9" s="32"/>
      <c r="B9" s="57" t="s">
        <v>63</v>
      </c>
      <c r="C9" s="57" t="s">
        <v>42</v>
      </c>
      <c r="D9" s="49" t="s">
        <v>91</v>
      </c>
      <c r="E9" s="63">
        <v>4.5999999999999996</v>
      </c>
      <c r="F9" s="63">
        <v>24.01</v>
      </c>
      <c r="G9" s="63">
        <v>7.26</v>
      </c>
      <c r="H9" s="32"/>
      <c r="I9" s="57"/>
      <c r="J9" s="32"/>
      <c r="K9" s="57"/>
      <c r="L9" s="57"/>
      <c r="M9" s="57"/>
      <c r="N9" s="32"/>
      <c r="O9" s="48"/>
      <c r="P9" s="48"/>
      <c r="Q9" s="48"/>
      <c r="R9" s="57"/>
    </row>
    <row r="10" spans="1:18" s="51" customFormat="1" ht="36" customHeight="1">
      <c r="A10" s="48"/>
      <c r="B10" s="49" t="s">
        <v>64</v>
      </c>
      <c r="C10" s="49" t="s">
        <v>42</v>
      </c>
      <c r="D10" s="49" t="s">
        <v>91</v>
      </c>
      <c r="E10" s="49">
        <v>0</v>
      </c>
      <c r="F10" s="49">
        <v>7.6</v>
      </c>
      <c r="G10" s="49">
        <v>4.3</v>
      </c>
      <c r="H10" s="48" t="s">
        <v>92</v>
      </c>
      <c r="I10" s="50">
        <v>1.8</v>
      </c>
      <c r="J10" s="48" t="s">
        <v>92</v>
      </c>
      <c r="K10" s="49">
        <v>10.4</v>
      </c>
      <c r="L10" s="49">
        <v>7.6</v>
      </c>
      <c r="M10" s="49">
        <v>10.4</v>
      </c>
      <c r="N10" s="48" t="s">
        <v>92</v>
      </c>
      <c r="O10" s="48" t="s">
        <v>170</v>
      </c>
      <c r="P10" s="32" t="s">
        <v>92</v>
      </c>
      <c r="Q10" s="32" t="s">
        <v>92</v>
      </c>
      <c r="R10" s="49"/>
    </row>
    <row r="11" spans="1:18" s="18" customFormat="1" ht="15.75" customHeight="1">
      <c r="A11" s="36" t="s">
        <v>66</v>
      </c>
      <c r="B11" s="82" t="s">
        <v>65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</row>
    <row r="12" spans="1:18" s="31" customFormat="1" ht="13.5" customHeight="1">
      <c r="A12" s="32"/>
      <c r="B12" s="83" t="s">
        <v>67</v>
      </c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</row>
    <row r="13" spans="1:18" s="31" customFormat="1" ht="61.5" customHeight="1">
      <c r="A13" s="32" t="s">
        <v>69</v>
      </c>
      <c r="B13" s="57" t="s">
        <v>68</v>
      </c>
      <c r="C13" s="57" t="s">
        <v>70</v>
      </c>
      <c r="D13" s="72"/>
      <c r="E13" s="63">
        <v>70.5</v>
      </c>
      <c r="F13" s="63">
        <v>106.7</v>
      </c>
      <c r="G13" s="63">
        <v>3.4</v>
      </c>
      <c r="H13" s="17"/>
      <c r="I13" s="17"/>
      <c r="J13" s="17"/>
      <c r="K13" s="17"/>
      <c r="L13" s="17"/>
      <c r="M13" s="17"/>
      <c r="N13" s="17"/>
      <c r="O13" s="50"/>
      <c r="P13" s="50"/>
      <c r="Q13" s="50"/>
      <c r="R13" s="57"/>
    </row>
    <row r="14" spans="1:18" s="31" customFormat="1" ht="125.25" customHeight="1">
      <c r="A14" s="32" t="s">
        <v>99</v>
      </c>
      <c r="B14" s="57" t="s">
        <v>71</v>
      </c>
      <c r="C14" s="57" t="s">
        <v>70</v>
      </c>
      <c r="D14" s="72"/>
      <c r="E14" s="68">
        <v>75447.600000000006</v>
      </c>
      <c r="F14" s="63">
        <v>70196.7</v>
      </c>
      <c r="G14" s="63">
        <v>54854.2</v>
      </c>
      <c r="H14" s="17"/>
      <c r="I14" s="17"/>
      <c r="J14" s="17"/>
      <c r="K14" s="17"/>
      <c r="L14" s="17"/>
      <c r="M14" s="17"/>
      <c r="N14" s="17"/>
      <c r="O14" s="50"/>
      <c r="P14" s="50"/>
      <c r="Q14" s="50"/>
      <c r="R14" s="57"/>
    </row>
    <row r="15" spans="1:18" s="31" customFormat="1" ht="24.75" customHeight="1">
      <c r="A15" s="32" t="s">
        <v>100</v>
      </c>
      <c r="B15" s="57" t="s">
        <v>72</v>
      </c>
      <c r="C15" s="57" t="s">
        <v>70</v>
      </c>
      <c r="D15" s="49" t="s">
        <v>91</v>
      </c>
      <c r="E15" s="63">
        <v>7356</v>
      </c>
      <c r="F15" s="63">
        <v>29581</v>
      </c>
      <c r="G15" s="63">
        <v>9270.7000000000007</v>
      </c>
      <c r="H15" s="17"/>
      <c r="I15" s="17"/>
      <c r="J15" s="17"/>
      <c r="K15" s="17"/>
      <c r="L15" s="17"/>
      <c r="M15" s="17"/>
      <c r="N15" s="17"/>
      <c r="O15" s="50"/>
      <c r="P15" s="50"/>
      <c r="Q15" s="50"/>
      <c r="R15" s="57"/>
    </row>
    <row r="16" spans="1:18" s="31" customFormat="1" ht="24">
      <c r="A16" s="32" t="s">
        <v>101</v>
      </c>
      <c r="B16" s="57" t="s">
        <v>73</v>
      </c>
      <c r="C16" s="57" t="s">
        <v>70</v>
      </c>
      <c r="D16" s="72"/>
      <c r="E16" s="63">
        <v>98902</v>
      </c>
      <c r="F16" s="63">
        <v>98105</v>
      </c>
      <c r="G16" s="63">
        <v>90295.8</v>
      </c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57"/>
    </row>
    <row r="17" spans="1:18" s="31" customFormat="1" ht="99" customHeight="1">
      <c r="A17" s="32" t="s">
        <v>102</v>
      </c>
      <c r="B17" s="49" t="s">
        <v>74</v>
      </c>
      <c r="C17" s="57" t="s">
        <v>70</v>
      </c>
      <c r="D17" s="49">
        <v>0.1</v>
      </c>
      <c r="E17" s="63">
        <v>28.3</v>
      </c>
      <c r="F17" s="63">
        <v>319.60000000000002</v>
      </c>
      <c r="G17" s="63">
        <v>311.10000000000002</v>
      </c>
      <c r="H17" s="17">
        <f>N17/4</f>
        <v>64.875</v>
      </c>
      <c r="I17" s="17">
        <v>3.73</v>
      </c>
      <c r="J17" s="17">
        <f>N17/2</f>
        <v>129.75</v>
      </c>
      <c r="K17" s="17">
        <v>18.86</v>
      </c>
      <c r="L17" s="17">
        <f>N17/4*3</f>
        <v>194.625</v>
      </c>
      <c r="M17" s="17">
        <v>16.29</v>
      </c>
      <c r="N17" s="17">
        <v>259.5</v>
      </c>
      <c r="O17" s="17">
        <v>354.9</v>
      </c>
      <c r="P17" s="17">
        <v>275.60000000000002</v>
      </c>
      <c r="Q17" s="17">
        <v>289.89999999999998</v>
      </c>
      <c r="R17" s="57"/>
    </row>
    <row r="18" spans="1:18" s="31" customFormat="1" ht="87" customHeight="1">
      <c r="A18" s="32" t="s">
        <v>103</v>
      </c>
      <c r="B18" s="49" t="s">
        <v>75</v>
      </c>
      <c r="C18" s="57" t="s">
        <v>70</v>
      </c>
      <c r="D18" s="49">
        <v>0.1</v>
      </c>
      <c r="E18" s="63">
        <v>196.5</v>
      </c>
      <c r="F18" s="63">
        <v>200</v>
      </c>
      <c r="G18" s="63">
        <v>173.8</v>
      </c>
      <c r="H18" s="17">
        <f>N18/4</f>
        <v>60.174999999999997</v>
      </c>
      <c r="I18" s="17">
        <v>0</v>
      </c>
      <c r="J18" s="17">
        <f>N18/2</f>
        <v>120.35</v>
      </c>
      <c r="K18" s="17">
        <v>409.1</v>
      </c>
      <c r="L18" s="17">
        <v>150</v>
      </c>
      <c r="M18" s="17">
        <v>409.1</v>
      </c>
      <c r="N18" s="17">
        <v>240.7</v>
      </c>
      <c r="O18" s="17">
        <v>409.1</v>
      </c>
      <c r="P18" s="17">
        <v>220</v>
      </c>
      <c r="Q18" s="17">
        <v>220</v>
      </c>
      <c r="R18" s="57"/>
    </row>
    <row r="19" spans="1:18" s="31" customFormat="1" ht="53.25" customHeight="1">
      <c r="A19" s="32" t="s">
        <v>104</v>
      </c>
      <c r="B19" s="63" t="s">
        <v>132</v>
      </c>
      <c r="C19" s="57" t="s">
        <v>70</v>
      </c>
      <c r="D19" s="72"/>
      <c r="E19" s="63">
        <v>85573.2</v>
      </c>
      <c r="F19" s="63">
        <v>52376.4</v>
      </c>
      <c r="G19" s="63">
        <v>72286.5</v>
      </c>
      <c r="H19" s="17"/>
      <c r="I19" s="17"/>
      <c r="J19" s="17"/>
      <c r="K19" s="17"/>
      <c r="L19" s="17"/>
      <c r="M19" s="17"/>
      <c r="N19" s="17"/>
      <c r="O19" s="50"/>
      <c r="P19" s="50"/>
      <c r="Q19" s="50"/>
      <c r="R19" s="60"/>
    </row>
    <row r="20" spans="1:18" s="31" customFormat="1" ht="76.5" customHeight="1">
      <c r="A20" s="32"/>
      <c r="B20" s="63" t="s">
        <v>133</v>
      </c>
      <c r="C20" s="63" t="s">
        <v>70</v>
      </c>
      <c r="D20" s="49" t="s">
        <v>94</v>
      </c>
      <c r="E20" s="63"/>
      <c r="F20" s="63">
        <v>48709.2</v>
      </c>
      <c r="G20" s="63">
        <v>68778.5</v>
      </c>
      <c r="H20" s="17"/>
      <c r="I20" s="17"/>
      <c r="J20" s="17"/>
      <c r="K20" s="17"/>
      <c r="L20" s="17"/>
      <c r="M20" s="17"/>
      <c r="N20" s="17"/>
      <c r="O20" s="50"/>
      <c r="P20" s="50"/>
      <c r="Q20" s="50"/>
      <c r="R20" s="63"/>
    </row>
    <row r="21" spans="1:18" s="31" customFormat="1" ht="75.75" customHeight="1">
      <c r="A21" s="32"/>
      <c r="B21" s="63" t="s">
        <v>134</v>
      </c>
      <c r="C21" s="63" t="s">
        <v>70</v>
      </c>
      <c r="D21" s="49" t="s">
        <v>94</v>
      </c>
      <c r="E21" s="63"/>
      <c r="F21" s="63">
        <v>3667.2</v>
      </c>
      <c r="G21" s="63">
        <v>3508.02</v>
      </c>
      <c r="H21" s="17"/>
      <c r="I21" s="17"/>
      <c r="J21" s="17"/>
      <c r="K21" s="17"/>
      <c r="L21" s="17"/>
      <c r="M21" s="17"/>
      <c r="N21" s="17"/>
      <c r="O21" s="50"/>
      <c r="P21" s="50"/>
      <c r="Q21" s="50"/>
      <c r="R21" s="63"/>
    </row>
    <row r="22" spans="1:18" s="31" customFormat="1" ht="73.5" customHeight="1">
      <c r="A22" s="32" t="s">
        <v>110</v>
      </c>
      <c r="B22" s="60" t="s">
        <v>109</v>
      </c>
      <c r="C22" s="60" t="s">
        <v>70</v>
      </c>
      <c r="D22" s="49">
        <v>0.1</v>
      </c>
      <c r="E22" s="63"/>
      <c r="F22" s="63"/>
      <c r="G22" s="63"/>
      <c r="H22" s="60">
        <v>5</v>
      </c>
      <c r="I22" s="60">
        <v>11.5</v>
      </c>
      <c r="J22" s="60">
        <v>10</v>
      </c>
      <c r="K22" s="60">
        <v>11.5</v>
      </c>
      <c r="L22" s="60">
        <v>15</v>
      </c>
      <c r="M22" s="78">
        <v>11.5</v>
      </c>
      <c r="N22" s="60">
        <v>20</v>
      </c>
      <c r="O22" s="60">
        <v>30.2</v>
      </c>
      <c r="P22" s="63"/>
      <c r="Q22" s="63"/>
      <c r="R22" s="60"/>
    </row>
    <row r="23" spans="1:18" s="18" customFormat="1" ht="28.5" customHeight="1">
      <c r="A23" s="36" t="s">
        <v>76</v>
      </c>
      <c r="B23" s="82" t="s">
        <v>105</v>
      </c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</row>
    <row r="24" spans="1:18" s="31" customFormat="1" ht="12.75" customHeight="1">
      <c r="A24" s="32"/>
      <c r="B24" s="83" t="s">
        <v>77</v>
      </c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</row>
    <row r="25" spans="1:18" s="31" customFormat="1" ht="12.75" customHeight="1">
      <c r="A25" s="32"/>
      <c r="B25" s="83" t="s">
        <v>78</v>
      </c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</row>
    <row r="26" spans="1:18" s="31" customFormat="1" ht="12.75" customHeight="1">
      <c r="A26" s="32"/>
      <c r="B26" s="83" t="s">
        <v>79</v>
      </c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</row>
    <row r="27" spans="1:18" s="51" customFormat="1" ht="25.5" customHeight="1">
      <c r="A27" s="48" t="s">
        <v>81</v>
      </c>
      <c r="B27" s="49" t="s">
        <v>80</v>
      </c>
      <c r="C27" s="49" t="s">
        <v>82</v>
      </c>
      <c r="D27" s="49">
        <v>0.15</v>
      </c>
      <c r="E27" s="49">
        <v>258</v>
      </c>
      <c r="F27" s="49">
        <v>238</v>
      </c>
      <c r="G27" s="49">
        <v>216</v>
      </c>
      <c r="H27" s="75">
        <v>218</v>
      </c>
      <c r="I27" s="75">
        <v>288</v>
      </c>
      <c r="J27" s="49">
        <v>268</v>
      </c>
      <c r="K27" s="49">
        <v>258</v>
      </c>
      <c r="L27" s="49">
        <v>218</v>
      </c>
      <c r="M27" s="49">
        <v>258</v>
      </c>
      <c r="N27" s="49">
        <v>218</v>
      </c>
      <c r="O27" s="49">
        <v>265</v>
      </c>
      <c r="P27" s="49">
        <v>198</v>
      </c>
      <c r="Q27" s="49">
        <v>178</v>
      </c>
      <c r="R27" s="49"/>
    </row>
    <row r="28" spans="1:18" s="51" customFormat="1" ht="36">
      <c r="A28" s="48" t="s">
        <v>84</v>
      </c>
      <c r="B28" s="49" t="s">
        <v>83</v>
      </c>
      <c r="C28" s="49" t="s">
        <v>82</v>
      </c>
      <c r="D28" s="49">
        <v>0.15</v>
      </c>
      <c r="E28" s="49">
        <v>0</v>
      </c>
      <c r="F28" s="49">
        <v>20</v>
      </c>
      <c r="G28" s="49">
        <v>42</v>
      </c>
      <c r="H28" s="75">
        <v>20</v>
      </c>
      <c r="I28" s="75">
        <v>6</v>
      </c>
      <c r="J28" s="49">
        <v>20</v>
      </c>
      <c r="K28" s="49">
        <v>30</v>
      </c>
      <c r="L28" s="49">
        <v>20</v>
      </c>
      <c r="M28" s="49">
        <v>30</v>
      </c>
      <c r="N28" s="49">
        <v>20</v>
      </c>
      <c r="O28" s="49">
        <v>57</v>
      </c>
      <c r="P28" s="49">
        <v>20</v>
      </c>
      <c r="Q28" s="49">
        <v>20</v>
      </c>
      <c r="R28" s="49"/>
    </row>
    <row r="29" spans="1:18" s="31" customFormat="1" ht="73.5" customHeight="1">
      <c r="A29" s="32" t="s">
        <v>86</v>
      </c>
      <c r="B29" s="49" t="s">
        <v>85</v>
      </c>
      <c r="C29" s="57" t="s">
        <v>87</v>
      </c>
      <c r="D29" s="49">
        <v>0.15</v>
      </c>
      <c r="E29" s="63">
        <v>0</v>
      </c>
      <c r="F29" s="63">
        <v>25</v>
      </c>
      <c r="G29" s="63">
        <v>6</v>
      </c>
      <c r="H29" s="57">
        <v>2</v>
      </c>
      <c r="I29" s="57">
        <v>0</v>
      </c>
      <c r="J29" s="57">
        <v>2</v>
      </c>
      <c r="K29" s="57">
        <v>0</v>
      </c>
      <c r="L29" s="57">
        <v>2</v>
      </c>
      <c r="M29" s="57">
        <v>0</v>
      </c>
      <c r="N29" s="57">
        <v>2</v>
      </c>
      <c r="O29" s="49">
        <v>0</v>
      </c>
      <c r="P29" s="49">
        <v>2</v>
      </c>
      <c r="Q29" s="49">
        <v>2</v>
      </c>
      <c r="R29" s="57"/>
    </row>
    <row r="30" spans="1:18" s="51" customFormat="1" ht="76.5" customHeight="1">
      <c r="A30" s="48" t="s">
        <v>106</v>
      </c>
      <c r="B30" s="49" t="s">
        <v>88</v>
      </c>
      <c r="C30" s="49" t="s">
        <v>82</v>
      </c>
      <c r="D30" s="49">
        <v>0.15</v>
      </c>
      <c r="E30" s="49">
        <v>5</v>
      </c>
      <c r="F30" s="49">
        <v>7</v>
      </c>
      <c r="G30" s="49">
        <v>5</v>
      </c>
      <c r="H30" s="49">
        <v>5</v>
      </c>
      <c r="I30" s="49">
        <v>3</v>
      </c>
      <c r="J30" s="49">
        <v>5</v>
      </c>
      <c r="K30" s="49">
        <v>5</v>
      </c>
      <c r="L30" s="49">
        <v>5</v>
      </c>
      <c r="M30" s="49">
        <v>5</v>
      </c>
      <c r="N30" s="49">
        <v>5</v>
      </c>
      <c r="O30" s="49">
        <v>5</v>
      </c>
      <c r="P30" s="49">
        <v>5</v>
      </c>
      <c r="Q30" s="49">
        <v>5</v>
      </c>
      <c r="R30" s="49"/>
    </row>
    <row r="31" spans="1:18" s="31" customFormat="1" ht="110.25" customHeight="1">
      <c r="A31" s="32" t="s">
        <v>107</v>
      </c>
      <c r="B31" s="57" t="s">
        <v>89</v>
      </c>
      <c r="C31" s="57" t="s">
        <v>82</v>
      </c>
      <c r="D31" s="72"/>
      <c r="E31" s="63">
        <v>1389</v>
      </c>
      <c r="F31" s="63">
        <v>700</v>
      </c>
      <c r="G31" s="63">
        <v>701</v>
      </c>
      <c r="H31" s="57"/>
      <c r="I31" s="57"/>
      <c r="J31" s="57"/>
      <c r="K31" s="57"/>
      <c r="L31" s="57"/>
      <c r="M31" s="57"/>
      <c r="N31" s="57"/>
      <c r="O31" s="57"/>
      <c r="P31" s="63"/>
      <c r="Q31" s="63"/>
      <c r="R31" s="57"/>
    </row>
    <row r="32" spans="1:18" s="31" customFormat="1" ht="66.75" customHeight="1">
      <c r="A32" s="32" t="s">
        <v>108</v>
      </c>
      <c r="B32" s="61" t="s">
        <v>90</v>
      </c>
      <c r="C32" s="61" t="s">
        <v>82</v>
      </c>
      <c r="D32" s="49"/>
      <c r="E32" s="63">
        <v>1413</v>
      </c>
      <c r="F32" s="63">
        <v>1000</v>
      </c>
      <c r="G32" s="63">
        <v>1375</v>
      </c>
      <c r="H32" s="61"/>
      <c r="I32" s="61"/>
      <c r="J32" s="61"/>
      <c r="K32" s="61"/>
      <c r="L32" s="61"/>
      <c r="M32" s="61"/>
      <c r="N32" s="61"/>
      <c r="O32" s="49"/>
      <c r="P32" s="49"/>
      <c r="Q32" s="49"/>
      <c r="R32" s="61"/>
    </row>
    <row r="33" spans="1:18" s="31" customFormat="1" ht="30.75" customHeight="1">
      <c r="A33" s="32" t="s">
        <v>114</v>
      </c>
      <c r="B33" s="96" t="s">
        <v>112</v>
      </c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8"/>
    </row>
    <row r="34" spans="1:18" s="31" customFormat="1" ht="38.25" customHeight="1">
      <c r="A34" s="32" t="s">
        <v>115</v>
      </c>
      <c r="B34" s="96" t="s">
        <v>113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8"/>
    </row>
    <row r="35" spans="1:18" s="31" customFormat="1" ht="60" customHeight="1">
      <c r="A35" s="32"/>
      <c r="B35" s="61" t="s">
        <v>116</v>
      </c>
      <c r="C35" s="62" t="s">
        <v>117</v>
      </c>
      <c r="D35" s="73"/>
      <c r="E35" s="62"/>
      <c r="F35" s="62" t="s">
        <v>135</v>
      </c>
      <c r="G35" s="62" t="s">
        <v>136</v>
      </c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</row>
    <row r="36" spans="1:18" s="31" customFormat="1" ht="21.75" customHeight="1">
      <c r="A36" s="32" t="s">
        <v>119</v>
      </c>
      <c r="B36" s="93" t="s">
        <v>118</v>
      </c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5"/>
    </row>
    <row r="37" spans="1:18" s="31" customFormat="1" ht="38.25" customHeight="1">
      <c r="A37" s="32" t="s">
        <v>121</v>
      </c>
      <c r="B37" s="96" t="s">
        <v>120</v>
      </c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8"/>
    </row>
    <row r="38" spans="1:18" s="31" customFormat="1" ht="27" customHeight="1">
      <c r="A38" s="32" t="s">
        <v>122</v>
      </c>
      <c r="B38" s="96" t="s">
        <v>123</v>
      </c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8"/>
    </row>
    <row r="39" spans="1:18" s="31" customFormat="1" ht="17.25" customHeight="1">
      <c r="A39" s="32" t="s">
        <v>125</v>
      </c>
      <c r="B39" s="96" t="s">
        <v>124</v>
      </c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8"/>
    </row>
    <row r="40" spans="1:18" s="31" customFormat="1" ht="90.75" customHeight="1">
      <c r="A40" s="32"/>
      <c r="B40" s="49" t="s">
        <v>126</v>
      </c>
      <c r="C40" s="61" t="s">
        <v>129</v>
      </c>
      <c r="D40" s="49">
        <v>0.1</v>
      </c>
      <c r="E40" s="63"/>
      <c r="F40" s="63">
        <v>9</v>
      </c>
      <c r="G40" s="63">
        <v>0</v>
      </c>
      <c r="H40" s="61">
        <v>0</v>
      </c>
      <c r="I40" s="61">
        <v>0</v>
      </c>
      <c r="J40" s="61">
        <v>9</v>
      </c>
      <c r="K40" s="61">
        <v>0</v>
      </c>
      <c r="L40" s="61">
        <v>9</v>
      </c>
      <c r="M40" s="61">
        <v>0</v>
      </c>
      <c r="N40" s="61">
        <v>9</v>
      </c>
      <c r="O40" s="61">
        <v>0</v>
      </c>
      <c r="P40" s="63">
        <v>9</v>
      </c>
      <c r="Q40" s="63">
        <v>9</v>
      </c>
      <c r="R40" s="61"/>
    </row>
    <row r="41" spans="1:18" s="31" customFormat="1" ht="38.25" customHeight="1">
      <c r="A41" s="32"/>
      <c r="B41" s="61" t="s">
        <v>127</v>
      </c>
      <c r="C41" s="61" t="s">
        <v>129</v>
      </c>
      <c r="D41" s="49"/>
      <c r="E41" s="63"/>
      <c r="F41" s="63">
        <v>3</v>
      </c>
      <c r="G41" s="63">
        <v>3</v>
      </c>
      <c r="H41" s="61"/>
      <c r="I41" s="61"/>
      <c r="J41" s="61"/>
      <c r="K41" s="61"/>
      <c r="L41" s="61"/>
      <c r="M41" s="61"/>
      <c r="N41" s="61"/>
      <c r="O41" s="61"/>
      <c r="P41" s="63"/>
      <c r="Q41" s="63"/>
      <c r="R41" s="61"/>
    </row>
    <row r="42" spans="1:18" s="31" customFormat="1" ht="38.25" customHeight="1">
      <c r="A42" s="32"/>
      <c r="B42" s="61" t="s">
        <v>128</v>
      </c>
      <c r="C42" s="61" t="s">
        <v>129</v>
      </c>
      <c r="D42" s="49"/>
      <c r="E42" s="63"/>
      <c r="F42" s="63">
        <v>1</v>
      </c>
      <c r="G42" s="63">
        <v>1</v>
      </c>
      <c r="H42" s="61"/>
      <c r="I42" s="61"/>
      <c r="J42" s="61"/>
      <c r="K42" s="61"/>
      <c r="L42" s="61"/>
      <c r="M42" s="61"/>
      <c r="N42" s="61"/>
      <c r="O42" s="61"/>
      <c r="P42" s="63"/>
      <c r="Q42" s="63"/>
      <c r="R42" s="61"/>
    </row>
    <row r="43" spans="1:18" ht="11.25" customHeight="1">
      <c r="A43" s="33"/>
      <c r="B43" s="34"/>
      <c r="C43" s="35"/>
      <c r="D43" s="74"/>
      <c r="E43" s="34"/>
      <c r="F43" s="34"/>
      <c r="G43" s="34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</row>
  </sheetData>
  <mergeCells count="29">
    <mergeCell ref="B36:R36"/>
    <mergeCell ref="B37:R37"/>
    <mergeCell ref="B38:R38"/>
    <mergeCell ref="B39:R39"/>
    <mergeCell ref="A3:A5"/>
    <mergeCell ref="J4:K4"/>
    <mergeCell ref="B26:R26"/>
    <mergeCell ref="B33:R33"/>
    <mergeCell ref="B34:R34"/>
    <mergeCell ref="B25:R25"/>
    <mergeCell ref="B6:R6"/>
    <mergeCell ref="E3:G3"/>
    <mergeCell ref="F4:G4"/>
    <mergeCell ref="P3:Q3"/>
    <mergeCell ref="P4:P5"/>
    <mergeCell ref="Q4:Q5"/>
    <mergeCell ref="B1:R1"/>
    <mergeCell ref="B23:R23"/>
    <mergeCell ref="B24:R24"/>
    <mergeCell ref="B3:B5"/>
    <mergeCell ref="C3:C5"/>
    <mergeCell ref="D3:D5"/>
    <mergeCell ref="H3:O3"/>
    <mergeCell ref="R3:R5"/>
    <mergeCell ref="H4:I4"/>
    <mergeCell ref="L4:M4"/>
    <mergeCell ref="N4:O4"/>
    <mergeCell ref="B11:R11"/>
    <mergeCell ref="B12:R12"/>
  </mergeCells>
  <phoneticPr fontId="1" type="noConversion"/>
  <pageMargins left="0.25" right="0.25" top="0.75" bottom="0.75" header="0.3" footer="0.3"/>
  <pageSetup paperSize="9" fitToHeight="0" orientation="landscape" r:id="rId1"/>
  <headerFooter alignWithMargins="0"/>
  <rowBreaks count="1" manualBreakCount="1">
    <brk id="1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58"/>
  <sheetViews>
    <sheetView tabSelected="1" view="pageBreakPreview" zoomScale="80" zoomScaleSheetLayoutView="80" workbookViewId="0">
      <pane xSplit="7" ySplit="6" topLeftCell="I7" activePane="bottomRight" state="frozen"/>
      <selection pane="topRight" activeCell="H1" sqref="H1"/>
      <selection pane="bottomLeft" activeCell="A11" sqref="A11"/>
      <selection pane="bottomRight" activeCell="I34" sqref="I34"/>
    </sheetView>
  </sheetViews>
  <sheetFormatPr defaultRowHeight="12.75"/>
  <cols>
    <col min="1" max="1" width="14.5703125" style="1" customWidth="1"/>
    <col min="2" max="2" width="34.140625" style="1" customWidth="1"/>
    <col min="3" max="3" width="25.28515625" style="1" customWidth="1"/>
    <col min="4" max="4" width="5.85546875" style="1" customWidth="1"/>
    <col min="5" max="5" width="7.5703125" style="1" customWidth="1"/>
    <col min="6" max="6" width="13" style="1" customWidth="1"/>
    <col min="7" max="7" width="5" style="1" customWidth="1"/>
    <col min="8" max="8" width="12.85546875" style="1" customWidth="1"/>
    <col min="9" max="9" width="13.5703125" style="1" customWidth="1"/>
    <col min="10" max="10" width="13.140625" style="1" customWidth="1"/>
    <col min="11" max="11" width="14" style="1" customWidth="1"/>
    <col min="12" max="12" width="13.7109375" style="1" customWidth="1"/>
    <col min="13" max="13" width="14.140625" style="1" customWidth="1"/>
    <col min="14" max="14" width="15" style="1" customWidth="1"/>
    <col min="15" max="15" width="14.42578125" style="1" customWidth="1"/>
    <col min="16" max="19" width="13.140625" style="1" customWidth="1"/>
    <col min="20" max="20" width="13.7109375" style="1" customWidth="1"/>
    <col min="21" max="16384" width="9.140625" style="1"/>
  </cols>
  <sheetData>
    <row r="1" spans="1:20" ht="14.25" customHeight="1">
      <c r="A1" s="109" t="s">
        <v>54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1:20">
      <c r="A2" s="111" t="s">
        <v>38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</row>
    <row r="3" spans="1:20" ht="21.75" customHeight="1">
      <c r="A3" s="110" t="s">
        <v>47</v>
      </c>
      <c r="B3" s="110" t="s">
        <v>28</v>
      </c>
      <c r="C3" s="110" t="s">
        <v>29</v>
      </c>
      <c r="D3" s="110" t="s">
        <v>18</v>
      </c>
      <c r="E3" s="110"/>
      <c r="F3" s="110"/>
      <c r="G3" s="110"/>
      <c r="H3" s="116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8"/>
      <c r="T3" s="110" t="s">
        <v>24</v>
      </c>
    </row>
    <row r="4" spans="1:20" ht="15.75" customHeight="1">
      <c r="A4" s="110"/>
      <c r="B4" s="110"/>
      <c r="C4" s="110"/>
      <c r="D4" s="110" t="s">
        <v>19</v>
      </c>
      <c r="E4" s="110" t="s">
        <v>23</v>
      </c>
      <c r="F4" s="110" t="s">
        <v>20</v>
      </c>
      <c r="G4" s="110" t="s">
        <v>21</v>
      </c>
      <c r="H4" s="116" t="s">
        <v>137</v>
      </c>
      <c r="I4" s="118"/>
      <c r="J4" s="114" t="s">
        <v>111</v>
      </c>
      <c r="K4" s="114"/>
      <c r="L4" s="114"/>
      <c r="M4" s="114"/>
      <c r="N4" s="114"/>
      <c r="O4" s="114"/>
      <c r="P4" s="114"/>
      <c r="Q4" s="114"/>
      <c r="R4" s="110" t="s">
        <v>3</v>
      </c>
      <c r="S4" s="110"/>
      <c r="T4" s="110"/>
    </row>
    <row r="5" spans="1:20" ht="15.75" customHeight="1">
      <c r="A5" s="110"/>
      <c r="B5" s="110"/>
      <c r="C5" s="110"/>
      <c r="D5" s="110"/>
      <c r="E5" s="110"/>
      <c r="F5" s="110"/>
      <c r="G5" s="110"/>
      <c r="H5" s="119"/>
      <c r="I5" s="120"/>
      <c r="J5" s="110" t="s">
        <v>6</v>
      </c>
      <c r="K5" s="110"/>
      <c r="L5" s="110" t="s">
        <v>9</v>
      </c>
      <c r="M5" s="110"/>
      <c r="N5" s="110" t="s">
        <v>10</v>
      </c>
      <c r="O5" s="110"/>
      <c r="P5" s="112" t="s">
        <v>12</v>
      </c>
      <c r="Q5" s="113"/>
      <c r="R5" s="110"/>
      <c r="S5" s="110"/>
      <c r="T5" s="110"/>
    </row>
    <row r="6" spans="1:20" ht="33.75" customHeight="1">
      <c r="A6" s="110"/>
      <c r="B6" s="110"/>
      <c r="C6" s="110"/>
      <c r="D6" s="110"/>
      <c r="E6" s="110"/>
      <c r="F6" s="110"/>
      <c r="G6" s="110"/>
      <c r="H6" s="64" t="s">
        <v>4</v>
      </c>
      <c r="I6" s="64" t="s">
        <v>5</v>
      </c>
      <c r="J6" s="4" t="s">
        <v>4</v>
      </c>
      <c r="K6" s="4" t="s">
        <v>5</v>
      </c>
      <c r="L6" s="4" t="s">
        <v>4</v>
      </c>
      <c r="M6" s="4" t="s">
        <v>5</v>
      </c>
      <c r="N6" s="4" t="s">
        <v>4</v>
      </c>
      <c r="O6" s="4" t="s">
        <v>5</v>
      </c>
      <c r="P6" s="4" t="s">
        <v>4</v>
      </c>
      <c r="Q6" s="4" t="s">
        <v>5</v>
      </c>
      <c r="R6" s="70" t="s">
        <v>143</v>
      </c>
      <c r="S6" s="70" t="s">
        <v>142</v>
      </c>
      <c r="T6" s="110"/>
    </row>
    <row r="7" spans="1:20" s="11" customFormat="1" ht="27.75" customHeight="1">
      <c r="A7" s="106" t="s">
        <v>31</v>
      </c>
      <c r="B7" s="106" t="s">
        <v>44</v>
      </c>
      <c r="C7" s="7" t="s">
        <v>22</v>
      </c>
      <c r="D7" s="9" t="s">
        <v>94</v>
      </c>
      <c r="E7" s="9" t="s">
        <v>94</v>
      </c>
      <c r="F7" s="9" t="s">
        <v>94</v>
      </c>
      <c r="G7" s="9" t="s">
        <v>94</v>
      </c>
      <c r="H7" s="9">
        <v>15529556</v>
      </c>
      <c r="I7" s="9">
        <v>13456904.65</v>
      </c>
      <c r="J7" s="42">
        <f>J9</f>
        <v>3098362.59</v>
      </c>
      <c r="K7" s="42">
        <f>K11+K23+K27+K30+K33+K36+K39</f>
        <v>2509277.8199999998</v>
      </c>
      <c r="L7" s="42">
        <f>L11+L23+L27+L30+L33+L36+L39</f>
        <v>6124200.0050000008</v>
      </c>
      <c r="M7" s="42">
        <f>M11+M23+M27+M30+M33+M36+M39</f>
        <v>5115737.0499999989</v>
      </c>
      <c r="N7" s="42">
        <f>N11+N23+N27+N30+N33+N36+N39</f>
        <v>10855725</v>
      </c>
      <c r="O7" s="42">
        <f>O9+O10</f>
        <v>9374366.6699999999</v>
      </c>
      <c r="P7" s="42">
        <f>P9</f>
        <v>19234499.930000003</v>
      </c>
      <c r="Q7" s="42">
        <f>Q9</f>
        <v>11537261.300000001</v>
      </c>
      <c r="R7" s="45">
        <f>R9+R18+R25+R28+R34+R37</f>
        <v>12191800</v>
      </c>
      <c r="S7" s="45">
        <f>S9+S18+S25+S28+S34+S37</f>
        <v>12191800</v>
      </c>
      <c r="T7" s="43"/>
    </row>
    <row r="8" spans="1:20" s="12" customFormat="1" ht="13.5" customHeight="1">
      <c r="A8" s="107"/>
      <c r="B8" s="107"/>
      <c r="C8" s="5" t="s">
        <v>30</v>
      </c>
      <c r="D8" s="2"/>
      <c r="E8" s="2"/>
      <c r="F8" s="2"/>
      <c r="G8" s="2"/>
      <c r="H8" s="2"/>
      <c r="I8" s="2"/>
      <c r="J8" s="42"/>
      <c r="K8" s="44"/>
      <c r="L8" s="44"/>
      <c r="M8" s="44"/>
      <c r="N8" s="44"/>
      <c r="O8" s="44"/>
      <c r="P8" s="44"/>
      <c r="Q8" s="44"/>
      <c r="R8" s="44"/>
      <c r="S8" s="44"/>
      <c r="T8" s="44"/>
    </row>
    <row r="9" spans="1:20" s="12" customFormat="1" ht="27" customHeight="1">
      <c r="A9" s="107"/>
      <c r="B9" s="107"/>
      <c r="C9" s="25" t="s">
        <v>95</v>
      </c>
      <c r="D9" s="2">
        <v>162</v>
      </c>
      <c r="E9" s="2" t="s">
        <v>94</v>
      </c>
      <c r="F9" s="2" t="s">
        <v>94</v>
      </c>
      <c r="G9" s="2" t="s">
        <v>94</v>
      </c>
      <c r="H9" s="2">
        <v>15529556</v>
      </c>
      <c r="I9" s="2">
        <v>13456904.65</v>
      </c>
      <c r="J9" s="42">
        <f>SUM(J11+J23+J30+J27+J33+J36+J39)</f>
        <v>3098362.59</v>
      </c>
      <c r="K9" s="45">
        <f>K11+K23+K27+K30+K36+K39</f>
        <v>2509277.8199999998</v>
      </c>
      <c r="L9" s="45">
        <f>L11+L23+L27+L30+L36+L39</f>
        <v>6124200.0050000008</v>
      </c>
      <c r="M9" s="45">
        <f>M11+M23+M27+M30+M36+M39</f>
        <v>5115737.0499999989</v>
      </c>
      <c r="N9" s="59">
        <v>10977789.75</v>
      </c>
      <c r="O9" s="45">
        <f>O11+O23+O27+O30+O36+O39</f>
        <v>9374366.6699999999</v>
      </c>
      <c r="P9" s="45">
        <f>P11+P23+P27+P30+P36+P42+P45+P48+P51+P54+P20</f>
        <v>19234499.930000003</v>
      </c>
      <c r="Q9" s="45">
        <f>Q11+Q23+Q27+Q30+Q36+Q42+Q45+Q48+Q51+Q54+Q20</f>
        <v>11537261.300000001</v>
      </c>
      <c r="R9" s="45">
        <f>R11+R23+R27+R30+R36+R39</f>
        <v>12091800</v>
      </c>
      <c r="S9" s="45">
        <f>S11+S23+S27+S30+S36+S39</f>
        <v>12091800</v>
      </c>
      <c r="T9" s="44"/>
    </row>
    <row r="10" spans="1:20" s="12" customFormat="1" ht="27" customHeight="1">
      <c r="A10" s="107"/>
      <c r="B10" s="107"/>
      <c r="C10" s="25" t="s">
        <v>96</v>
      </c>
      <c r="D10" s="3" t="s">
        <v>43</v>
      </c>
      <c r="E10" s="2" t="s">
        <v>94</v>
      </c>
      <c r="F10" s="2" t="s">
        <v>94</v>
      </c>
      <c r="G10" s="2" t="s">
        <v>94</v>
      </c>
      <c r="H10" s="2">
        <v>0</v>
      </c>
      <c r="I10" s="2">
        <v>0</v>
      </c>
      <c r="J10" s="42">
        <f t="shared" ref="J10:J41" si="0">P10/4</f>
        <v>0</v>
      </c>
      <c r="K10" s="45">
        <f t="shared" ref="K10:P10" si="1">K35</f>
        <v>0</v>
      </c>
      <c r="L10" s="45">
        <f t="shared" si="1"/>
        <v>0</v>
      </c>
      <c r="M10" s="45">
        <f t="shared" si="1"/>
        <v>0</v>
      </c>
      <c r="N10" s="45">
        <f t="shared" si="1"/>
        <v>0</v>
      </c>
      <c r="O10" s="45">
        <f t="shared" si="1"/>
        <v>0</v>
      </c>
      <c r="P10" s="45">
        <f t="shared" si="1"/>
        <v>0</v>
      </c>
      <c r="Q10" s="45">
        <v>0</v>
      </c>
      <c r="R10" s="45">
        <f t="shared" ref="R10:S10" si="2">R35</f>
        <v>0</v>
      </c>
      <c r="S10" s="45">
        <f t="shared" si="2"/>
        <v>0</v>
      </c>
      <c r="T10" s="44"/>
    </row>
    <row r="11" spans="1:20" s="11" customFormat="1" ht="27" customHeight="1">
      <c r="A11" s="106" t="s">
        <v>39</v>
      </c>
      <c r="B11" s="106" t="s">
        <v>48</v>
      </c>
      <c r="C11" s="7" t="s">
        <v>22</v>
      </c>
      <c r="D11" s="9" t="s">
        <v>94</v>
      </c>
      <c r="E11" s="9" t="s">
        <v>94</v>
      </c>
      <c r="F11" s="9" t="s">
        <v>94</v>
      </c>
      <c r="G11" s="9" t="s">
        <v>94</v>
      </c>
      <c r="H11" s="9">
        <v>13825503</v>
      </c>
      <c r="I11" s="9">
        <v>12819772.539999999</v>
      </c>
      <c r="J11" s="42">
        <f t="shared" ref="J11:S11" si="3">SUM(J13:J19)</f>
        <v>2835450.09</v>
      </c>
      <c r="K11" s="43">
        <f t="shared" si="3"/>
        <v>2355377.8199999998</v>
      </c>
      <c r="L11" s="43">
        <f t="shared" si="3"/>
        <v>5665015.0050000008</v>
      </c>
      <c r="M11" s="43">
        <f t="shared" si="3"/>
        <v>4961837.0499999989</v>
      </c>
      <c r="N11" s="43">
        <f t="shared" si="3"/>
        <v>9718125</v>
      </c>
      <c r="O11" s="43">
        <f t="shared" si="3"/>
        <v>9290366.6699999999</v>
      </c>
      <c r="P11" s="43">
        <f t="shared" si="3"/>
        <v>11078143.930000003</v>
      </c>
      <c r="Q11" s="43">
        <f t="shared" si="3"/>
        <v>10541426.390000001</v>
      </c>
      <c r="R11" s="43">
        <f t="shared" si="3"/>
        <v>11301800</v>
      </c>
      <c r="S11" s="43">
        <f t="shared" si="3"/>
        <v>11301800</v>
      </c>
      <c r="T11" s="43"/>
    </row>
    <row r="12" spans="1:20" s="12" customFormat="1" ht="13.5" customHeight="1">
      <c r="A12" s="107"/>
      <c r="B12" s="107"/>
      <c r="C12" s="5" t="s">
        <v>30</v>
      </c>
      <c r="D12" s="2"/>
      <c r="E12" s="2"/>
      <c r="F12" s="2"/>
      <c r="G12" s="2"/>
      <c r="H12" s="2"/>
      <c r="I12" s="2"/>
      <c r="J12" s="42"/>
      <c r="K12" s="44"/>
      <c r="L12" s="44"/>
      <c r="M12" s="44"/>
      <c r="N12" s="44"/>
      <c r="O12" s="44"/>
      <c r="P12" s="44"/>
      <c r="Q12" s="44"/>
      <c r="R12" s="44"/>
      <c r="S12" s="44"/>
      <c r="T12" s="44"/>
    </row>
    <row r="13" spans="1:20" s="13" customFormat="1" ht="13.5" customHeight="1">
      <c r="A13" s="107"/>
      <c r="B13" s="107"/>
      <c r="C13" s="121" t="s">
        <v>95</v>
      </c>
      <c r="D13" s="6">
        <v>162</v>
      </c>
      <c r="E13" s="14" t="s">
        <v>52</v>
      </c>
      <c r="F13" s="14" t="s">
        <v>145</v>
      </c>
      <c r="G13" s="6">
        <v>121</v>
      </c>
      <c r="H13" s="6">
        <v>11805523</v>
      </c>
      <c r="I13" s="6">
        <v>11339513.289999999</v>
      </c>
      <c r="J13" s="42">
        <v>1826958.31</v>
      </c>
      <c r="K13" s="46">
        <v>1670857.77</v>
      </c>
      <c r="L13" s="46">
        <v>3653916.54</v>
      </c>
      <c r="M13" s="45">
        <v>3639336.26</v>
      </c>
      <c r="N13" s="46">
        <v>8209050</v>
      </c>
      <c r="O13" s="46">
        <v>7503366.6699999999</v>
      </c>
      <c r="P13" s="46">
        <v>7307833</v>
      </c>
      <c r="Q13" s="46">
        <v>7129338.5800000001</v>
      </c>
      <c r="R13" s="46">
        <v>9514800</v>
      </c>
      <c r="S13" s="46">
        <v>9514800</v>
      </c>
      <c r="T13" s="46"/>
    </row>
    <row r="14" spans="1:20" s="13" customFormat="1" ht="13.5" customHeight="1">
      <c r="A14" s="107"/>
      <c r="B14" s="107"/>
      <c r="C14" s="121"/>
      <c r="D14" s="6">
        <v>162</v>
      </c>
      <c r="E14" s="14" t="s">
        <v>52</v>
      </c>
      <c r="F14" s="14" t="s">
        <v>145</v>
      </c>
      <c r="G14" s="6">
        <v>129</v>
      </c>
      <c r="H14" s="6">
        <v>1835020</v>
      </c>
      <c r="I14" s="6">
        <v>1303870.49</v>
      </c>
      <c r="J14" s="42">
        <v>551741.78</v>
      </c>
      <c r="K14" s="46">
        <v>374660.21</v>
      </c>
      <c r="L14" s="46">
        <v>1103483.52</v>
      </c>
      <c r="M14" s="45">
        <v>881573.35</v>
      </c>
      <c r="N14" s="46"/>
      <c r="O14" s="46"/>
      <c r="P14" s="46">
        <v>2205253.87</v>
      </c>
      <c r="Q14" s="46">
        <v>2114358.2799999998</v>
      </c>
      <c r="R14" s="46"/>
      <c r="S14" s="46"/>
      <c r="T14" s="46"/>
    </row>
    <row r="15" spans="1:20" s="13" customFormat="1" ht="13.5" customHeight="1">
      <c r="A15" s="107"/>
      <c r="B15" s="107"/>
      <c r="C15" s="121"/>
      <c r="D15" s="14" t="s">
        <v>46</v>
      </c>
      <c r="E15" s="14" t="s">
        <v>52</v>
      </c>
      <c r="F15" s="14" t="s">
        <v>145</v>
      </c>
      <c r="G15" s="6">
        <v>244</v>
      </c>
      <c r="H15" s="6">
        <v>93500</v>
      </c>
      <c r="I15" s="6">
        <v>85100</v>
      </c>
      <c r="J15" s="42">
        <v>424300</v>
      </c>
      <c r="K15" s="46">
        <v>283789.32</v>
      </c>
      <c r="L15" s="46">
        <v>848600</v>
      </c>
      <c r="M15" s="45">
        <v>389947.75</v>
      </c>
      <c r="N15" s="46">
        <v>1368225</v>
      </c>
      <c r="O15" s="46">
        <v>1687200</v>
      </c>
      <c r="P15" s="46">
        <v>1361434.8</v>
      </c>
      <c r="Q15" s="46">
        <v>1094107.27</v>
      </c>
      <c r="R15" s="46">
        <v>1697200</v>
      </c>
      <c r="S15" s="46">
        <v>1697200</v>
      </c>
      <c r="T15" s="46"/>
    </row>
    <row r="16" spans="1:20" s="13" customFormat="1" ht="13.5" customHeight="1">
      <c r="A16" s="107"/>
      <c r="B16" s="107"/>
      <c r="C16" s="121"/>
      <c r="D16" s="14" t="s">
        <v>46</v>
      </c>
      <c r="E16" s="14" t="s">
        <v>52</v>
      </c>
      <c r="F16" s="14" t="s">
        <v>145</v>
      </c>
      <c r="G16" s="6">
        <v>852</v>
      </c>
      <c r="H16" s="6"/>
      <c r="I16" s="6"/>
      <c r="J16" s="42"/>
      <c r="K16" s="46"/>
      <c r="L16" s="46">
        <v>800</v>
      </c>
      <c r="M16" s="45">
        <v>800</v>
      </c>
      <c r="N16" s="46"/>
      <c r="O16" s="46"/>
      <c r="P16" s="46">
        <v>800</v>
      </c>
      <c r="Q16" s="46">
        <v>800</v>
      </c>
      <c r="R16" s="46"/>
      <c r="S16" s="46"/>
      <c r="T16" s="46"/>
    </row>
    <row r="17" spans="1:20" s="13" customFormat="1" ht="13.5" customHeight="1">
      <c r="A17" s="107"/>
      <c r="B17" s="107"/>
      <c r="C17" s="121"/>
      <c r="D17" s="14" t="s">
        <v>46</v>
      </c>
      <c r="E17" s="14" t="s">
        <v>52</v>
      </c>
      <c r="F17" s="14" t="s">
        <v>145</v>
      </c>
      <c r="G17" s="6">
        <v>853</v>
      </c>
      <c r="H17" s="6"/>
      <c r="I17" s="6"/>
      <c r="J17" s="42"/>
      <c r="K17" s="46"/>
      <c r="L17" s="46">
        <v>3.38</v>
      </c>
      <c r="M17" s="45">
        <v>3.38</v>
      </c>
      <c r="N17" s="46"/>
      <c r="O17" s="46"/>
      <c r="P17" s="46">
        <v>2899.13</v>
      </c>
      <c r="Q17" s="46">
        <v>2899.13</v>
      </c>
      <c r="R17" s="46"/>
      <c r="S17" s="46"/>
      <c r="T17" s="46"/>
    </row>
    <row r="18" spans="1:20" s="13" customFormat="1" ht="13.5" customHeight="1">
      <c r="A18" s="107"/>
      <c r="B18" s="107"/>
      <c r="C18" s="121"/>
      <c r="D18" s="14" t="s">
        <v>46</v>
      </c>
      <c r="E18" s="14" t="s">
        <v>52</v>
      </c>
      <c r="F18" s="14" t="s">
        <v>145</v>
      </c>
      <c r="G18" s="6">
        <v>831</v>
      </c>
      <c r="H18" s="6">
        <v>89800</v>
      </c>
      <c r="I18" s="6">
        <v>89628.76</v>
      </c>
      <c r="J18" s="42">
        <v>10000</v>
      </c>
      <c r="K18" s="46">
        <v>10000</v>
      </c>
      <c r="L18" s="46">
        <v>10000</v>
      </c>
      <c r="M18" s="45">
        <f t="shared" ref="M18" si="4">L18</f>
        <v>10000</v>
      </c>
      <c r="N18" s="46">
        <v>73500</v>
      </c>
      <c r="O18" s="46">
        <v>10000</v>
      </c>
      <c r="P18" s="46">
        <v>103500</v>
      </c>
      <c r="Q18" s="46">
        <v>103500</v>
      </c>
      <c r="R18" s="46"/>
      <c r="S18" s="46"/>
      <c r="T18" s="46"/>
    </row>
    <row r="19" spans="1:20" s="13" customFormat="1" ht="13.5" customHeight="1">
      <c r="A19" s="107"/>
      <c r="B19" s="107"/>
      <c r="C19" s="121"/>
      <c r="D19" s="14" t="s">
        <v>46</v>
      </c>
      <c r="E19" s="14" t="s">
        <v>52</v>
      </c>
      <c r="F19" s="14" t="s">
        <v>146</v>
      </c>
      <c r="G19" s="6">
        <v>244</v>
      </c>
      <c r="H19" s="6">
        <v>1660</v>
      </c>
      <c r="I19" s="6">
        <v>1660</v>
      </c>
      <c r="J19" s="42">
        <v>22450</v>
      </c>
      <c r="K19" s="46">
        <v>16070.52</v>
      </c>
      <c r="L19" s="46">
        <f t="shared" ref="L19" si="5">P19/2</f>
        <v>48211.565000000002</v>
      </c>
      <c r="M19" s="45">
        <v>40176.31</v>
      </c>
      <c r="N19" s="46">
        <v>67350</v>
      </c>
      <c r="O19" s="46">
        <v>89800</v>
      </c>
      <c r="P19" s="46">
        <v>96423.13</v>
      </c>
      <c r="Q19" s="46">
        <v>96423.13</v>
      </c>
      <c r="R19" s="46">
        <v>89800</v>
      </c>
      <c r="S19" s="46">
        <v>89800</v>
      </c>
      <c r="T19" s="46"/>
    </row>
    <row r="20" spans="1:20" s="13" customFormat="1" ht="13.5" customHeight="1">
      <c r="A20" s="105" t="s">
        <v>40</v>
      </c>
      <c r="B20" s="105" t="s">
        <v>171</v>
      </c>
      <c r="C20" s="7" t="s">
        <v>22</v>
      </c>
      <c r="D20" s="9" t="s">
        <v>94</v>
      </c>
      <c r="E20" s="9" t="s">
        <v>94</v>
      </c>
      <c r="F20" s="9" t="s">
        <v>94</v>
      </c>
      <c r="G20" s="9" t="s">
        <v>94</v>
      </c>
      <c r="H20" s="6"/>
      <c r="I20" s="6"/>
      <c r="J20" s="42"/>
      <c r="K20" s="46"/>
      <c r="L20" s="46"/>
      <c r="M20" s="45"/>
      <c r="N20" s="46"/>
      <c r="O20" s="46"/>
      <c r="P20" s="46">
        <f>P22</f>
        <v>196500</v>
      </c>
      <c r="Q20" s="46">
        <f>Q22</f>
        <v>196489.13</v>
      </c>
      <c r="R20" s="46"/>
      <c r="S20" s="46"/>
      <c r="T20" s="46"/>
    </row>
    <row r="21" spans="1:20" s="13" customFormat="1" ht="13.5" customHeight="1">
      <c r="A21" s="105"/>
      <c r="B21" s="105"/>
      <c r="C21" s="25" t="s">
        <v>30</v>
      </c>
      <c r="D21" s="14"/>
      <c r="E21" s="14"/>
      <c r="F21" s="14"/>
      <c r="G21" s="6"/>
      <c r="H21" s="6"/>
      <c r="I21" s="6"/>
      <c r="J21" s="42"/>
      <c r="K21" s="46"/>
      <c r="L21" s="46"/>
      <c r="M21" s="45"/>
      <c r="N21" s="46"/>
      <c r="O21" s="46"/>
      <c r="P21" s="46"/>
      <c r="Q21" s="46"/>
      <c r="R21" s="46"/>
      <c r="S21" s="46"/>
      <c r="T21" s="46"/>
    </row>
    <row r="22" spans="1:20" s="13" customFormat="1" ht="13.5" customHeight="1">
      <c r="A22" s="105"/>
      <c r="B22" s="105"/>
      <c r="C22" s="25" t="s">
        <v>95</v>
      </c>
      <c r="D22" s="14" t="s">
        <v>46</v>
      </c>
      <c r="E22" s="14" t="s">
        <v>52</v>
      </c>
      <c r="F22" s="14" t="s">
        <v>153</v>
      </c>
      <c r="G22" s="6">
        <v>244</v>
      </c>
      <c r="H22" s="6"/>
      <c r="I22" s="6"/>
      <c r="J22" s="42"/>
      <c r="K22" s="46"/>
      <c r="L22" s="46"/>
      <c r="M22" s="45"/>
      <c r="N22" s="46"/>
      <c r="O22" s="46"/>
      <c r="P22" s="46">
        <v>196500</v>
      </c>
      <c r="Q22" s="46">
        <v>196489.13</v>
      </c>
      <c r="R22" s="46"/>
      <c r="S22" s="46"/>
      <c r="T22" s="46"/>
    </row>
    <row r="23" spans="1:20" s="11" customFormat="1" ht="27" customHeight="1">
      <c r="A23" s="115" t="s">
        <v>41</v>
      </c>
      <c r="B23" s="115" t="s">
        <v>49</v>
      </c>
      <c r="C23" s="7" t="s">
        <v>22</v>
      </c>
      <c r="D23" s="9" t="s">
        <v>94</v>
      </c>
      <c r="E23" s="9" t="s">
        <v>94</v>
      </c>
      <c r="F23" s="9" t="s">
        <v>94</v>
      </c>
      <c r="G23" s="9" t="s">
        <v>94</v>
      </c>
      <c r="H23" s="9">
        <v>401687</v>
      </c>
      <c r="I23" s="9">
        <v>108600</v>
      </c>
      <c r="J23" s="42">
        <f t="shared" si="0"/>
        <v>23772.5</v>
      </c>
      <c r="K23" s="43">
        <f t="shared" ref="K23:N23" si="6">SUM(K25:K26)</f>
        <v>9000</v>
      </c>
      <c r="L23" s="43">
        <f t="shared" si="6"/>
        <v>47545</v>
      </c>
      <c r="M23" s="43">
        <f t="shared" si="6"/>
        <v>9000</v>
      </c>
      <c r="N23" s="43">
        <f t="shared" si="6"/>
        <v>187500</v>
      </c>
      <c r="O23" s="43">
        <f>SUM(O25:O26)</f>
        <v>42500</v>
      </c>
      <c r="P23" s="43">
        <f>SUM(P25:P26)</f>
        <v>95090</v>
      </c>
      <c r="Q23" s="43">
        <v>36000</v>
      </c>
      <c r="R23" s="43">
        <f t="shared" ref="R23:S23" si="7">SUM(R25:R26)</f>
        <v>100000</v>
      </c>
      <c r="S23" s="43">
        <f t="shared" si="7"/>
        <v>100000</v>
      </c>
      <c r="T23" s="43"/>
    </row>
    <row r="24" spans="1:20" s="12" customFormat="1" ht="13.5" customHeight="1">
      <c r="A24" s="115"/>
      <c r="B24" s="115"/>
      <c r="C24" s="5" t="s">
        <v>30</v>
      </c>
      <c r="D24" s="2"/>
      <c r="E24" s="2"/>
      <c r="F24" s="2"/>
      <c r="G24" s="2"/>
      <c r="H24" s="2"/>
      <c r="I24" s="2"/>
      <c r="J24" s="42"/>
      <c r="K24" s="44"/>
      <c r="L24" s="44"/>
      <c r="M24" s="44"/>
      <c r="N24" s="44"/>
      <c r="O24" s="44"/>
      <c r="P24" s="44"/>
      <c r="Q24" s="44"/>
      <c r="R24" s="44"/>
      <c r="S24" s="44"/>
      <c r="T24" s="44"/>
    </row>
    <row r="25" spans="1:20" s="13" customFormat="1" ht="13.5" customHeight="1">
      <c r="A25" s="115"/>
      <c r="B25" s="115"/>
      <c r="C25" s="121"/>
      <c r="D25" s="14" t="s">
        <v>46</v>
      </c>
      <c r="E25" s="14" t="s">
        <v>52</v>
      </c>
      <c r="F25" s="14" t="s">
        <v>147</v>
      </c>
      <c r="G25" s="6">
        <v>244</v>
      </c>
      <c r="H25" s="6">
        <v>100000</v>
      </c>
      <c r="I25" s="6">
        <v>42500</v>
      </c>
      <c r="J25" s="42">
        <f t="shared" si="0"/>
        <v>23772.5</v>
      </c>
      <c r="K25" s="46">
        <v>9000</v>
      </c>
      <c r="L25" s="46">
        <f>P25/2</f>
        <v>47545</v>
      </c>
      <c r="M25" s="45">
        <v>9000</v>
      </c>
      <c r="N25" s="46">
        <v>0</v>
      </c>
      <c r="O25" s="46">
        <v>42500</v>
      </c>
      <c r="P25" s="46">
        <v>95090</v>
      </c>
      <c r="Q25" s="46">
        <v>36000</v>
      </c>
      <c r="R25" s="46">
        <v>100000</v>
      </c>
      <c r="S25" s="46">
        <v>100000</v>
      </c>
      <c r="T25" s="46"/>
    </row>
    <row r="26" spans="1:20" s="13" customFormat="1" ht="13.5" customHeight="1">
      <c r="A26" s="115"/>
      <c r="B26" s="115"/>
      <c r="C26" s="121"/>
      <c r="D26" s="14" t="s">
        <v>46</v>
      </c>
      <c r="E26" s="14" t="s">
        <v>37</v>
      </c>
      <c r="F26" s="14" t="s">
        <v>147</v>
      </c>
      <c r="G26" s="6">
        <v>244</v>
      </c>
      <c r="H26" s="6">
        <v>301687</v>
      </c>
      <c r="I26" s="6">
        <v>66100</v>
      </c>
      <c r="J26" s="42">
        <f t="shared" si="0"/>
        <v>0</v>
      </c>
      <c r="K26" s="46"/>
      <c r="L26" s="46">
        <f>P26/2</f>
        <v>0</v>
      </c>
      <c r="M26" s="46"/>
      <c r="N26" s="46">
        <v>187500</v>
      </c>
      <c r="O26" s="46">
        <v>0</v>
      </c>
      <c r="P26" s="46">
        <v>0</v>
      </c>
      <c r="Q26" s="46"/>
      <c r="R26" s="46">
        <v>0</v>
      </c>
      <c r="S26" s="46">
        <v>0</v>
      </c>
      <c r="T26" s="46"/>
    </row>
    <row r="27" spans="1:20" s="11" customFormat="1" ht="27.75" customHeight="1">
      <c r="A27" s="106" t="s">
        <v>45</v>
      </c>
      <c r="B27" s="106" t="s">
        <v>50</v>
      </c>
      <c r="C27" s="7" t="s">
        <v>22</v>
      </c>
      <c r="D27" s="9" t="s">
        <v>94</v>
      </c>
      <c r="E27" s="9" t="s">
        <v>94</v>
      </c>
      <c r="F27" s="9" t="s">
        <v>94</v>
      </c>
      <c r="G27" s="9" t="s">
        <v>94</v>
      </c>
      <c r="H27" s="9">
        <v>250000</v>
      </c>
      <c r="I27" s="9">
        <v>54432.11</v>
      </c>
      <c r="J27" s="42">
        <f>P27/4</f>
        <v>62500</v>
      </c>
      <c r="K27" s="43">
        <f t="shared" ref="K27:M27" si="8">K29</f>
        <v>0</v>
      </c>
      <c r="L27" s="43">
        <f t="shared" si="8"/>
        <v>125000</v>
      </c>
      <c r="M27" s="43">
        <f t="shared" si="8"/>
        <v>0</v>
      </c>
      <c r="N27" s="46">
        <v>187500</v>
      </c>
      <c r="O27" s="43">
        <v>0</v>
      </c>
      <c r="P27" s="43">
        <f>P29</f>
        <v>250000</v>
      </c>
      <c r="Q27" s="43">
        <v>194679.78</v>
      </c>
      <c r="R27" s="43">
        <f t="shared" ref="R27:S27" si="9">R29</f>
        <v>250000</v>
      </c>
      <c r="S27" s="43">
        <f t="shared" si="9"/>
        <v>250000</v>
      </c>
      <c r="T27" s="43"/>
    </row>
    <row r="28" spans="1:20" s="12" customFormat="1" ht="13.5" customHeight="1">
      <c r="A28" s="107"/>
      <c r="B28" s="107"/>
      <c r="C28" s="5" t="s">
        <v>30</v>
      </c>
      <c r="D28" s="2"/>
      <c r="E28" s="2"/>
      <c r="F28" s="2"/>
      <c r="G28" s="2"/>
      <c r="H28" s="2"/>
      <c r="I28" s="2"/>
      <c r="J28" s="42"/>
      <c r="K28" s="44"/>
      <c r="L28" s="44"/>
      <c r="M28" s="44"/>
      <c r="N28" s="44"/>
      <c r="O28" s="44"/>
      <c r="P28" s="44"/>
      <c r="Q28" s="44"/>
      <c r="R28" s="44"/>
      <c r="S28" s="44"/>
      <c r="T28" s="44"/>
    </row>
    <row r="29" spans="1:20" s="12" customFormat="1" ht="13.5" customHeight="1">
      <c r="A29" s="107"/>
      <c r="B29" s="107"/>
      <c r="C29" s="53"/>
      <c r="D29" s="3" t="s">
        <v>46</v>
      </c>
      <c r="E29" s="3" t="s">
        <v>37</v>
      </c>
      <c r="F29" s="3" t="s">
        <v>148</v>
      </c>
      <c r="G29" s="2">
        <v>244</v>
      </c>
      <c r="H29" s="2">
        <v>250000</v>
      </c>
      <c r="I29" s="2">
        <v>54432.11</v>
      </c>
      <c r="J29" s="42">
        <f t="shared" si="0"/>
        <v>62500</v>
      </c>
      <c r="K29" s="44">
        <v>0</v>
      </c>
      <c r="L29" s="44">
        <f>P29/2</f>
        <v>125000</v>
      </c>
      <c r="M29" s="44">
        <v>0</v>
      </c>
      <c r="N29" s="46">
        <v>187500</v>
      </c>
      <c r="O29" s="44">
        <v>0</v>
      </c>
      <c r="P29" s="44">
        <v>250000</v>
      </c>
      <c r="Q29" s="44">
        <v>194679.78</v>
      </c>
      <c r="R29" s="44">
        <v>250000</v>
      </c>
      <c r="S29" s="44">
        <v>250000</v>
      </c>
      <c r="T29" s="44"/>
    </row>
    <row r="30" spans="1:20" s="11" customFormat="1" ht="27.75" customHeight="1">
      <c r="A30" s="115" t="s">
        <v>56</v>
      </c>
      <c r="B30" s="115" t="s">
        <v>51</v>
      </c>
      <c r="C30" s="7" t="s">
        <v>22</v>
      </c>
      <c r="D30" s="9" t="s">
        <v>94</v>
      </c>
      <c r="E30" s="9" t="s">
        <v>94</v>
      </c>
      <c r="F30" s="9" t="s">
        <v>94</v>
      </c>
      <c r="G30" s="9" t="s">
        <v>94</v>
      </c>
      <c r="H30" s="9">
        <v>400000</v>
      </c>
      <c r="I30" s="9">
        <v>41500</v>
      </c>
      <c r="J30" s="42">
        <f>J32</f>
        <v>166640</v>
      </c>
      <c r="K30" s="43">
        <f t="shared" ref="K30:M30" si="10">K32</f>
        <v>144900</v>
      </c>
      <c r="L30" s="43">
        <f t="shared" si="10"/>
        <v>266640</v>
      </c>
      <c r="M30" s="43">
        <f t="shared" si="10"/>
        <v>144900</v>
      </c>
      <c r="N30" s="43">
        <v>300000</v>
      </c>
      <c r="O30" s="43">
        <f>O32</f>
        <v>41500</v>
      </c>
      <c r="P30" s="43">
        <f>P32</f>
        <v>400000</v>
      </c>
      <c r="Q30" s="43">
        <v>343900</v>
      </c>
      <c r="R30" s="43">
        <f t="shared" ref="R30:S30" si="11">R32</f>
        <v>400000</v>
      </c>
      <c r="S30" s="43">
        <f t="shared" si="11"/>
        <v>400000</v>
      </c>
      <c r="T30" s="43"/>
    </row>
    <row r="31" spans="1:20" s="12" customFormat="1" ht="13.5" customHeight="1">
      <c r="A31" s="115"/>
      <c r="B31" s="115"/>
      <c r="C31" s="5" t="s">
        <v>30</v>
      </c>
      <c r="D31" s="2"/>
      <c r="E31" s="2"/>
      <c r="F31" s="2"/>
      <c r="G31" s="2"/>
      <c r="H31" s="2"/>
      <c r="I31" s="2"/>
      <c r="J31" s="42"/>
      <c r="K31" s="44"/>
      <c r="L31" s="44"/>
      <c r="M31" s="44"/>
      <c r="N31" s="44"/>
      <c r="O31" s="44"/>
      <c r="P31" s="44"/>
      <c r="Q31" s="44"/>
      <c r="R31" s="44"/>
      <c r="S31" s="44"/>
      <c r="T31" s="44"/>
    </row>
    <row r="32" spans="1:20" s="12" customFormat="1" ht="13.5" customHeight="1">
      <c r="A32" s="115"/>
      <c r="B32" s="115"/>
      <c r="C32" s="53"/>
      <c r="D32" s="3" t="s">
        <v>46</v>
      </c>
      <c r="E32" s="3" t="s">
        <v>52</v>
      </c>
      <c r="F32" s="3" t="s">
        <v>149</v>
      </c>
      <c r="G32" s="2">
        <v>244</v>
      </c>
      <c r="H32" s="2">
        <v>400000</v>
      </c>
      <c r="I32" s="2">
        <v>41500</v>
      </c>
      <c r="J32" s="42">
        <v>166640</v>
      </c>
      <c r="K32" s="44">
        <v>144900</v>
      </c>
      <c r="L32" s="44">
        <v>266640</v>
      </c>
      <c r="M32" s="45">
        <v>144900</v>
      </c>
      <c r="N32" s="44">
        <v>300000</v>
      </c>
      <c r="O32" s="44">
        <v>41500</v>
      </c>
      <c r="P32" s="44">
        <v>400000</v>
      </c>
      <c r="Q32" s="44">
        <v>343900</v>
      </c>
      <c r="R32" s="44">
        <v>400000</v>
      </c>
      <c r="S32" s="44">
        <v>400000</v>
      </c>
      <c r="T32" s="44"/>
    </row>
    <row r="33" spans="1:20" s="8" customFormat="1" ht="30.75" customHeight="1">
      <c r="A33" s="106" t="s">
        <v>58</v>
      </c>
      <c r="B33" s="106" t="s">
        <v>57</v>
      </c>
      <c r="C33" s="7" t="s">
        <v>22</v>
      </c>
      <c r="D33" s="9" t="s">
        <v>94</v>
      </c>
      <c r="E33" s="9" t="s">
        <v>94</v>
      </c>
      <c r="F33" s="9" t="s">
        <v>94</v>
      </c>
      <c r="G33" s="9" t="s">
        <v>94</v>
      </c>
      <c r="H33" s="9">
        <v>0</v>
      </c>
      <c r="I33" s="9">
        <v>0</v>
      </c>
      <c r="J33" s="42">
        <f t="shared" si="0"/>
        <v>0</v>
      </c>
      <c r="K33" s="43">
        <f t="shared" ref="K33:N33" si="12">K35</f>
        <v>0</v>
      </c>
      <c r="L33" s="43">
        <f t="shared" si="12"/>
        <v>0</v>
      </c>
      <c r="M33" s="43">
        <f t="shared" si="12"/>
        <v>0</v>
      </c>
      <c r="N33" s="43">
        <f t="shared" si="12"/>
        <v>0</v>
      </c>
      <c r="O33" s="43">
        <v>0</v>
      </c>
      <c r="P33" s="43">
        <v>0</v>
      </c>
      <c r="Q33" s="43">
        <v>0</v>
      </c>
      <c r="R33" s="43">
        <v>0</v>
      </c>
      <c r="S33" s="43">
        <v>0</v>
      </c>
      <c r="T33" s="43"/>
    </row>
    <row r="34" spans="1:20" ht="15.75" customHeight="1">
      <c r="A34" s="107"/>
      <c r="B34" s="107"/>
      <c r="C34" s="10" t="s">
        <v>30</v>
      </c>
      <c r="D34" s="2"/>
      <c r="E34" s="2"/>
      <c r="F34" s="2"/>
      <c r="G34" s="2"/>
      <c r="H34" s="2"/>
      <c r="I34" s="2"/>
      <c r="J34" s="42"/>
      <c r="K34" s="44"/>
      <c r="L34" s="44"/>
      <c r="M34" s="44"/>
      <c r="N34" s="44"/>
      <c r="O34" s="44"/>
      <c r="P34" s="44"/>
      <c r="Q34" s="44"/>
      <c r="R34" s="44"/>
      <c r="S34" s="44"/>
      <c r="T34" s="44"/>
    </row>
    <row r="35" spans="1:20" s="8" customFormat="1" ht="102.75" customHeight="1">
      <c r="A35" s="107"/>
      <c r="B35" s="107"/>
      <c r="C35" s="52" t="s">
        <v>96</v>
      </c>
      <c r="D35" s="14" t="s">
        <v>43</v>
      </c>
      <c r="E35" s="14" t="s">
        <v>52</v>
      </c>
      <c r="F35" s="14" t="s">
        <v>150</v>
      </c>
      <c r="G35" s="6">
        <v>540</v>
      </c>
      <c r="H35" s="6">
        <v>0</v>
      </c>
      <c r="I35" s="6">
        <v>0</v>
      </c>
      <c r="J35" s="42">
        <f t="shared" si="0"/>
        <v>0</v>
      </c>
      <c r="K35" s="43">
        <v>0</v>
      </c>
      <c r="L35" s="43">
        <v>0</v>
      </c>
      <c r="M35" s="43">
        <v>0</v>
      </c>
      <c r="N35" s="43">
        <v>0</v>
      </c>
      <c r="O35" s="43">
        <v>0</v>
      </c>
      <c r="P35" s="46">
        <v>0</v>
      </c>
      <c r="Q35" s="46">
        <v>0</v>
      </c>
      <c r="R35" s="46">
        <v>0</v>
      </c>
      <c r="S35" s="46">
        <v>0</v>
      </c>
      <c r="T35" s="47"/>
    </row>
    <row r="36" spans="1:20" s="8" customFormat="1" ht="33" customHeight="1">
      <c r="A36" s="115" t="s">
        <v>97</v>
      </c>
      <c r="B36" s="115" t="s">
        <v>59</v>
      </c>
      <c r="C36" s="7" t="s">
        <v>22</v>
      </c>
      <c r="D36" s="9" t="s">
        <v>94</v>
      </c>
      <c r="E36" s="9" t="s">
        <v>94</v>
      </c>
      <c r="F36" s="9" t="s">
        <v>94</v>
      </c>
      <c r="G36" s="9" t="s">
        <v>94</v>
      </c>
      <c r="H36" s="9">
        <v>35000</v>
      </c>
      <c r="I36" s="9">
        <v>0</v>
      </c>
      <c r="J36" s="42">
        <f t="shared" si="0"/>
        <v>10000</v>
      </c>
      <c r="K36" s="43">
        <f t="shared" ref="K36:P36" si="13">K38</f>
        <v>0</v>
      </c>
      <c r="L36" s="43">
        <f t="shared" si="13"/>
        <v>20000</v>
      </c>
      <c r="M36" s="43">
        <f t="shared" si="13"/>
        <v>0</v>
      </c>
      <c r="N36" s="43">
        <v>30000</v>
      </c>
      <c r="O36" s="43">
        <v>0</v>
      </c>
      <c r="P36" s="43">
        <f t="shared" si="13"/>
        <v>40000</v>
      </c>
      <c r="Q36" s="43">
        <v>0</v>
      </c>
      <c r="R36" s="43">
        <f t="shared" ref="R36:S36" si="14">R38</f>
        <v>40000</v>
      </c>
      <c r="S36" s="43">
        <f t="shared" si="14"/>
        <v>40000</v>
      </c>
      <c r="T36" s="43"/>
    </row>
    <row r="37" spans="1:20" ht="15.75" customHeight="1">
      <c r="A37" s="115"/>
      <c r="B37" s="115"/>
      <c r="C37" s="25" t="s">
        <v>30</v>
      </c>
      <c r="D37" s="2"/>
      <c r="E37" s="2"/>
      <c r="F37" s="2"/>
      <c r="G37" s="2"/>
      <c r="H37" s="2"/>
      <c r="I37" s="2"/>
      <c r="J37" s="42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1:20" s="8" customFormat="1" ht="91.5" customHeight="1">
      <c r="A38" s="115"/>
      <c r="B38" s="115"/>
      <c r="C38" s="54" t="s">
        <v>95</v>
      </c>
      <c r="D38" s="14" t="s">
        <v>46</v>
      </c>
      <c r="E38" s="14" t="s">
        <v>53</v>
      </c>
      <c r="F38" s="14" t="s">
        <v>151</v>
      </c>
      <c r="G38" s="6">
        <v>244</v>
      </c>
      <c r="H38" s="6">
        <v>35000</v>
      </c>
      <c r="I38" s="6">
        <v>0</v>
      </c>
      <c r="J38" s="42">
        <f t="shared" si="0"/>
        <v>10000</v>
      </c>
      <c r="K38" s="43">
        <v>0</v>
      </c>
      <c r="L38" s="43">
        <v>20000</v>
      </c>
      <c r="M38" s="43">
        <v>0</v>
      </c>
      <c r="N38" s="46">
        <v>30000</v>
      </c>
      <c r="O38" s="43">
        <v>0</v>
      </c>
      <c r="P38" s="46">
        <v>40000</v>
      </c>
      <c r="Q38" s="46">
        <v>0</v>
      </c>
      <c r="R38" s="46">
        <v>40000</v>
      </c>
      <c r="S38" s="46">
        <v>40000</v>
      </c>
      <c r="T38" s="43"/>
    </row>
    <row r="39" spans="1:20" s="8" customFormat="1" ht="33" customHeight="1">
      <c r="A39" s="115" t="s">
        <v>140</v>
      </c>
      <c r="B39" s="115" t="s">
        <v>98</v>
      </c>
      <c r="C39" s="7" t="s">
        <v>22</v>
      </c>
      <c r="D39" s="9" t="s">
        <v>94</v>
      </c>
      <c r="E39" s="9" t="s">
        <v>94</v>
      </c>
      <c r="F39" s="9" t="s">
        <v>94</v>
      </c>
      <c r="G39" s="9" t="s">
        <v>94</v>
      </c>
      <c r="H39" s="9">
        <v>432600</v>
      </c>
      <c r="I39" s="9">
        <v>432600</v>
      </c>
      <c r="J39" s="42">
        <f t="shared" si="0"/>
        <v>0</v>
      </c>
      <c r="K39" s="43">
        <f t="shared" ref="K39:P39" si="15">K41</f>
        <v>0</v>
      </c>
      <c r="L39" s="43">
        <f t="shared" si="15"/>
        <v>0</v>
      </c>
      <c r="M39" s="43">
        <f t="shared" si="15"/>
        <v>0</v>
      </c>
      <c r="N39" s="43">
        <f t="shared" ref="N39" si="16">N41</f>
        <v>432600</v>
      </c>
      <c r="O39" s="43">
        <v>0</v>
      </c>
      <c r="P39" s="43">
        <f t="shared" si="15"/>
        <v>0</v>
      </c>
      <c r="Q39" s="43">
        <v>0</v>
      </c>
      <c r="R39" s="43">
        <f t="shared" ref="R39:S39" si="17">R41</f>
        <v>0</v>
      </c>
      <c r="S39" s="43">
        <f t="shared" si="17"/>
        <v>0</v>
      </c>
      <c r="T39" s="43"/>
    </row>
    <row r="40" spans="1:20" ht="15.75" customHeight="1">
      <c r="A40" s="115"/>
      <c r="B40" s="115"/>
      <c r="C40" s="25" t="s">
        <v>30</v>
      </c>
      <c r="D40" s="2"/>
      <c r="E40" s="2"/>
      <c r="F40" s="2"/>
      <c r="G40" s="2"/>
      <c r="H40" s="2"/>
      <c r="I40" s="2"/>
      <c r="J40" s="42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1:20" s="8" customFormat="1" ht="91.5" customHeight="1">
      <c r="A41" s="115"/>
      <c r="B41" s="115"/>
      <c r="C41" s="54" t="s">
        <v>95</v>
      </c>
      <c r="D41" s="14" t="s">
        <v>46</v>
      </c>
      <c r="E41" s="14" t="s">
        <v>53</v>
      </c>
      <c r="F41" s="14" t="s">
        <v>152</v>
      </c>
      <c r="G41" s="6">
        <v>244</v>
      </c>
      <c r="H41" s="6">
        <v>432600</v>
      </c>
      <c r="I41" s="6">
        <v>432600</v>
      </c>
      <c r="J41" s="42">
        <f t="shared" si="0"/>
        <v>0</v>
      </c>
      <c r="K41" s="43">
        <v>0</v>
      </c>
      <c r="L41" s="43">
        <v>0</v>
      </c>
      <c r="M41" s="45">
        <f>M71</f>
        <v>0</v>
      </c>
      <c r="N41" s="46">
        <v>432600</v>
      </c>
      <c r="O41" s="43">
        <v>0</v>
      </c>
      <c r="P41" s="46">
        <v>0</v>
      </c>
      <c r="Q41" s="46">
        <v>0</v>
      </c>
      <c r="R41" s="46">
        <v>0</v>
      </c>
      <c r="S41" s="46">
        <v>0</v>
      </c>
      <c r="T41" s="43"/>
    </row>
    <row r="42" spans="1:20" s="8" customFormat="1" ht="27.75" customHeight="1">
      <c r="A42" s="106" t="s">
        <v>154</v>
      </c>
      <c r="B42" s="106" t="s">
        <v>138</v>
      </c>
      <c r="C42" s="7" t="s">
        <v>22</v>
      </c>
      <c r="D42" s="9" t="s">
        <v>94</v>
      </c>
      <c r="E42" s="9" t="s">
        <v>94</v>
      </c>
      <c r="F42" s="9" t="s">
        <v>94</v>
      </c>
      <c r="G42" s="9" t="s">
        <v>94</v>
      </c>
      <c r="H42" s="6">
        <v>184766</v>
      </c>
      <c r="I42" s="6">
        <v>0</v>
      </c>
      <c r="J42" s="42"/>
      <c r="K42" s="43"/>
      <c r="L42" s="43"/>
      <c r="M42" s="45"/>
      <c r="N42" s="46"/>
      <c r="O42" s="43"/>
      <c r="P42" s="46">
        <v>184766</v>
      </c>
      <c r="Q42" s="46">
        <v>184766</v>
      </c>
      <c r="R42" s="46"/>
      <c r="S42" s="46"/>
      <c r="T42" s="43"/>
    </row>
    <row r="43" spans="1:20" s="8" customFormat="1" ht="19.5" customHeight="1">
      <c r="A43" s="107"/>
      <c r="B43" s="107"/>
      <c r="C43" s="25" t="s">
        <v>30</v>
      </c>
      <c r="D43" s="2"/>
      <c r="E43" s="2"/>
      <c r="F43" s="2"/>
      <c r="G43" s="2"/>
      <c r="H43" s="6"/>
      <c r="I43" s="6"/>
      <c r="J43" s="42"/>
      <c r="K43" s="43"/>
      <c r="L43" s="43"/>
      <c r="M43" s="45"/>
      <c r="N43" s="46"/>
      <c r="O43" s="43"/>
      <c r="P43" s="46"/>
      <c r="Q43" s="46"/>
      <c r="R43" s="46"/>
      <c r="S43" s="46"/>
      <c r="T43" s="43"/>
    </row>
    <row r="44" spans="1:20" s="8" customFormat="1" ht="24" customHeight="1">
      <c r="A44" s="108"/>
      <c r="B44" s="108"/>
      <c r="C44" s="67" t="s">
        <v>95</v>
      </c>
      <c r="D44" s="14" t="s">
        <v>46</v>
      </c>
      <c r="E44" s="14" t="s">
        <v>53</v>
      </c>
      <c r="F44" s="14" t="s">
        <v>139</v>
      </c>
      <c r="G44" s="6">
        <v>243</v>
      </c>
      <c r="H44" s="6">
        <v>184766</v>
      </c>
      <c r="I44" s="6">
        <v>0</v>
      </c>
      <c r="J44" s="42"/>
      <c r="K44" s="43"/>
      <c r="L44" s="43"/>
      <c r="M44" s="45"/>
      <c r="N44" s="46"/>
      <c r="O44" s="43"/>
      <c r="P44" s="46">
        <v>184766</v>
      </c>
      <c r="Q44" s="46">
        <v>184766</v>
      </c>
      <c r="R44" s="46"/>
      <c r="S44" s="46"/>
      <c r="T44" s="43"/>
    </row>
    <row r="45" spans="1:20" s="8" customFormat="1" ht="27.75" customHeight="1">
      <c r="A45" s="106" t="s">
        <v>157</v>
      </c>
      <c r="B45" s="106" t="s">
        <v>155</v>
      </c>
      <c r="C45" s="7" t="s">
        <v>22</v>
      </c>
      <c r="D45" s="9" t="s">
        <v>94</v>
      </c>
      <c r="E45" s="9" t="s">
        <v>94</v>
      </c>
      <c r="F45" s="9" t="s">
        <v>94</v>
      </c>
      <c r="G45" s="9" t="s">
        <v>94</v>
      </c>
      <c r="H45" s="6">
        <v>0</v>
      </c>
      <c r="I45" s="6">
        <v>0</v>
      </c>
      <c r="J45" s="46">
        <v>40000</v>
      </c>
      <c r="K45" s="43">
        <v>0</v>
      </c>
      <c r="L45" s="46">
        <v>40000</v>
      </c>
      <c r="M45" s="45">
        <v>0</v>
      </c>
      <c r="N45" s="46">
        <v>40000</v>
      </c>
      <c r="O45" s="43">
        <v>0</v>
      </c>
      <c r="P45" s="46">
        <v>40000</v>
      </c>
      <c r="Q45" s="46">
        <v>40000</v>
      </c>
      <c r="R45" s="46"/>
      <c r="S45" s="46"/>
      <c r="T45" s="43"/>
    </row>
    <row r="46" spans="1:20" s="8" customFormat="1" ht="19.5" customHeight="1">
      <c r="A46" s="107"/>
      <c r="B46" s="107"/>
      <c r="C46" s="25" t="s">
        <v>30</v>
      </c>
      <c r="D46" s="2"/>
      <c r="E46" s="2"/>
      <c r="F46" s="2"/>
      <c r="G46" s="2"/>
      <c r="H46" s="6"/>
      <c r="I46" s="6"/>
      <c r="J46" s="46"/>
      <c r="K46" s="43"/>
      <c r="L46" s="46"/>
      <c r="M46" s="45"/>
      <c r="N46" s="46"/>
      <c r="O46" s="43"/>
      <c r="P46" s="46"/>
      <c r="Q46" s="46"/>
      <c r="R46" s="46"/>
      <c r="S46" s="46"/>
      <c r="T46" s="43"/>
    </row>
    <row r="47" spans="1:20" s="8" customFormat="1" ht="24" customHeight="1">
      <c r="A47" s="108"/>
      <c r="B47" s="108"/>
      <c r="C47" s="77" t="s">
        <v>95</v>
      </c>
      <c r="D47" s="14" t="s">
        <v>46</v>
      </c>
      <c r="E47" s="14" t="s">
        <v>53</v>
      </c>
      <c r="F47" s="14" t="s">
        <v>156</v>
      </c>
      <c r="G47" s="6">
        <v>244</v>
      </c>
      <c r="H47" s="6">
        <v>0</v>
      </c>
      <c r="I47" s="6">
        <v>0</v>
      </c>
      <c r="J47" s="46">
        <v>40000</v>
      </c>
      <c r="K47" s="43">
        <v>0</v>
      </c>
      <c r="L47" s="46">
        <v>40000</v>
      </c>
      <c r="M47" s="45">
        <v>0</v>
      </c>
      <c r="N47" s="46">
        <v>40000</v>
      </c>
      <c r="O47" s="43">
        <v>0</v>
      </c>
      <c r="P47" s="46">
        <v>40000</v>
      </c>
      <c r="Q47" s="46">
        <v>40000</v>
      </c>
      <c r="R47" s="46"/>
      <c r="S47" s="46"/>
      <c r="T47" s="43"/>
    </row>
    <row r="48" spans="1:20" s="8" customFormat="1" ht="27.75" customHeight="1">
      <c r="A48" s="106" t="s">
        <v>160</v>
      </c>
      <c r="B48" s="106" t="s">
        <v>158</v>
      </c>
      <c r="C48" s="7" t="s">
        <v>22</v>
      </c>
      <c r="D48" s="9" t="s">
        <v>94</v>
      </c>
      <c r="E48" s="9" t="s">
        <v>94</v>
      </c>
      <c r="F48" s="9" t="s">
        <v>94</v>
      </c>
      <c r="G48" s="9" t="s">
        <v>94</v>
      </c>
      <c r="H48" s="6">
        <v>0</v>
      </c>
      <c r="I48" s="6">
        <v>0</v>
      </c>
      <c r="J48" s="42"/>
      <c r="K48" s="43"/>
      <c r="L48" s="43"/>
      <c r="M48" s="45"/>
      <c r="N48" s="46"/>
      <c r="O48" s="43"/>
      <c r="P48" s="46">
        <v>3500000</v>
      </c>
      <c r="Q48" s="46">
        <v>0</v>
      </c>
      <c r="R48" s="46"/>
      <c r="S48" s="46"/>
      <c r="T48" s="43"/>
    </row>
    <row r="49" spans="1:20" s="8" customFormat="1" ht="19.5" customHeight="1">
      <c r="A49" s="107"/>
      <c r="B49" s="107"/>
      <c r="C49" s="25" t="s">
        <v>30</v>
      </c>
      <c r="D49" s="2"/>
      <c r="E49" s="2"/>
      <c r="F49" s="2"/>
      <c r="G49" s="2"/>
      <c r="H49" s="6"/>
      <c r="I49" s="6"/>
      <c r="J49" s="42"/>
      <c r="K49" s="43"/>
      <c r="L49" s="43"/>
      <c r="M49" s="45"/>
      <c r="N49" s="46"/>
      <c r="O49" s="43"/>
      <c r="P49" s="46"/>
      <c r="Q49" s="46"/>
      <c r="R49" s="46"/>
      <c r="S49" s="46"/>
      <c r="T49" s="43"/>
    </row>
    <row r="50" spans="1:20" s="8" customFormat="1" ht="24" customHeight="1">
      <c r="A50" s="108"/>
      <c r="B50" s="108"/>
      <c r="C50" s="77" t="s">
        <v>95</v>
      </c>
      <c r="D50" s="14" t="s">
        <v>46</v>
      </c>
      <c r="E50" s="14" t="s">
        <v>52</v>
      </c>
      <c r="F50" s="14" t="s">
        <v>159</v>
      </c>
      <c r="G50" s="6">
        <v>244</v>
      </c>
      <c r="H50" s="6">
        <v>0</v>
      </c>
      <c r="I50" s="6">
        <v>0</v>
      </c>
      <c r="J50" s="42"/>
      <c r="K50" s="43"/>
      <c r="L50" s="43"/>
      <c r="M50" s="45"/>
      <c r="N50" s="46"/>
      <c r="O50" s="43"/>
      <c r="P50" s="46">
        <v>3500000</v>
      </c>
      <c r="Q50" s="46">
        <v>0</v>
      </c>
      <c r="R50" s="46"/>
      <c r="S50" s="46"/>
      <c r="T50" s="43"/>
    </row>
    <row r="51" spans="1:20" s="8" customFormat="1" ht="27.75" customHeight="1">
      <c r="A51" s="106" t="s">
        <v>163</v>
      </c>
      <c r="B51" s="106" t="s">
        <v>161</v>
      </c>
      <c r="C51" s="7" t="s">
        <v>22</v>
      </c>
      <c r="D51" s="9" t="s">
        <v>94</v>
      </c>
      <c r="E51" s="9" t="s">
        <v>94</v>
      </c>
      <c r="F51" s="9" t="s">
        <v>94</v>
      </c>
      <c r="G51" s="9" t="s">
        <v>94</v>
      </c>
      <c r="H51" s="6">
        <v>0</v>
      </c>
      <c r="I51" s="6">
        <v>0</v>
      </c>
      <c r="J51" s="42"/>
      <c r="K51" s="43"/>
      <c r="L51" s="43"/>
      <c r="M51" s="45"/>
      <c r="N51" s="46"/>
      <c r="O51" s="43"/>
      <c r="P51" s="46">
        <v>750000</v>
      </c>
      <c r="Q51" s="46">
        <v>0</v>
      </c>
      <c r="R51" s="46"/>
      <c r="S51" s="46"/>
      <c r="T51" s="43"/>
    </row>
    <row r="52" spans="1:20" s="8" customFormat="1" ht="19.5" customHeight="1">
      <c r="A52" s="107"/>
      <c r="B52" s="107"/>
      <c r="C52" s="25" t="s">
        <v>30</v>
      </c>
      <c r="D52" s="2"/>
      <c r="E52" s="2"/>
      <c r="F52" s="2"/>
      <c r="G52" s="2"/>
      <c r="H52" s="6"/>
      <c r="I52" s="6"/>
      <c r="J52" s="42"/>
      <c r="K52" s="43"/>
      <c r="L52" s="43"/>
      <c r="M52" s="45"/>
      <c r="N52" s="46"/>
      <c r="O52" s="43"/>
      <c r="P52" s="46"/>
      <c r="Q52" s="46"/>
      <c r="R52" s="46"/>
      <c r="S52" s="46"/>
      <c r="T52" s="43"/>
    </row>
    <row r="53" spans="1:20" s="8" customFormat="1" ht="60" customHeight="1">
      <c r="A53" s="108"/>
      <c r="B53" s="108"/>
      <c r="C53" s="77" t="s">
        <v>95</v>
      </c>
      <c r="D53" s="14" t="s">
        <v>46</v>
      </c>
      <c r="E53" s="14" t="s">
        <v>52</v>
      </c>
      <c r="F53" s="14" t="s">
        <v>162</v>
      </c>
      <c r="G53" s="6">
        <v>244</v>
      </c>
      <c r="H53" s="6">
        <v>0</v>
      </c>
      <c r="I53" s="6">
        <v>0</v>
      </c>
      <c r="J53" s="42"/>
      <c r="K53" s="43"/>
      <c r="L53" s="43"/>
      <c r="M53" s="45"/>
      <c r="N53" s="46"/>
      <c r="O53" s="43"/>
      <c r="P53" s="46">
        <v>750000</v>
      </c>
      <c r="Q53" s="46">
        <v>0</v>
      </c>
      <c r="R53" s="46"/>
      <c r="S53" s="46"/>
      <c r="T53" s="43"/>
    </row>
    <row r="54" spans="1:20" s="8" customFormat="1" ht="27.75" customHeight="1">
      <c r="A54" s="106" t="s">
        <v>172</v>
      </c>
      <c r="B54" s="106" t="s">
        <v>164</v>
      </c>
      <c r="C54" s="7" t="s">
        <v>22</v>
      </c>
      <c r="D54" s="9" t="s">
        <v>94</v>
      </c>
      <c r="E54" s="9" t="s">
        <v>94</v>
      </c>
      <c r="F54" s="9" t="s">
        <v>94</v>
      </c>
      <c r="G54" s="9" t="s">
        <v>94</v>
      </c>
      <c r="H54" s="6">
        <v>0</v>
      </c>
      <c r="I54" s="6">
        <v>0</v>
      </c>
      <c r="J54" s="42"/>
      <c r="K54" s="43"/>
      <c r="L54" s="43"/>
      <c r="M54" s="45"/>
      <c r="N54" s="46"/>
      <c r="O54" s="43"/>
      <c r="P54" s="46">
        <v>2700000</v>
      </c>
      <c r="Q54" s="46">
        <v>0</v>
      </c>
      <c r="R54" s="46"/>
      <c r="S54" s="46"/>
      <c r="T54" s="43"/>
    </row>
    <row r="55" spans="1:20" s="8" customFormat="1" ht="19.5" customHeight="1">
      <c r="A55" s="107"/>
      <c r="B55" s="107"/>
      <c r="C55" s="25" t="s">
        <v>30</v>
      </c>
      <c r="D55" s="2"/>
      <c r="E55" s="2"/>
      <c r="F55" s="2"/>
      <c r="G55" s="2"/>
      <c r="H55" s="6"/>
      <c r="I55" s="6"/>
      <c r="J55" s="42"/>
      <c r="K55" s="43"/>
      <c r="L55" s="43"/>
      <c r="M55" s="45"/>
      <c r="N55" s="46"/>
      <c r="O55" s="43"/>
      <c r="P55" s="46"/>
      <c r="Q55" s="46"/>
      <c r="R55" s="46"/>
      <c r="S55" s="46"/>
      <c r="T55" s="43"/>
    </row>
    <row r="56" spans="1:20" s="8" customFormat="1" ht="24" customHeight="1">
      <c r="A56" s="108"/>
      <c r="B56" s="108"/>
      <c r="C56" s="77" t="s">
        <v>95</v>
      </c>
      <c r="D56" s="14" t="s">
        <v>46</v>
      </c>
      <c r="E56" s="14" t="s">
        <v>52</v>
      </c>
      <c r="F56" s="14" t="s">
        <v>165</v>
      </c>
      <c r="G56" s="6">
        <v>244</v>
      </c>
      <c r="H56" s="6">
        <v>0</v>
      </c>
      <c r="I56" s="6">
        <v>0</v>
      </c>
      <c r="J56" s="42"/>
      <c r="K56" s="43"/>
      <c r="L56" s="43"/>
      <c r="M56" s="45"/>
      <c r="N56" s="46"/>
      <c r="O56" s="43"/>
      <c r="P56" s="46">
        <v>2700000</v>
      </c>
      <c r="Q56" s="46">
        <v>0</v>
      </c>
      <c r="R56" s="46"/>
      <c r="S56" s="46"/>
      <c r="T56" s="43"/>
    </row>
    <row r="57" spans="1:20">
      <c r="E57" s="15"/>
      <c r="F57" s="15"/>
      <c r="G57" s="15"/>
      <c r="H57" s="15"/>
      <c r="I57" s="15"/>
      <c r="J57" s="15"/>
      <c r="K57" s="15"/>
      <c r="L57" s="15"/>
      <c r="M57" s="15"/>
    </row>
    <row r="58" spans="1:20" s="16" customFormat="1" ht="17.25" customHeight="1"/>
  </sheetData>
  <mergeCells count="49">
    <mergeCell ref="H3:S3"/>
    <mergeCell ref="R4:S5"/>
    <mergeCell ref="H4:I5"/>
    <mergeCell ref="A42:A44"/>
    <mergeCell ref="B42:B44"/>
    <mergeCell ref="A23:A26"/>
    <mergeCell ref="B23:B26"/>
    <mergeCell ref="C13:C19"/>
    <mergeCell ref="A11:A19"/>
    <mergeCell ref="A7:A10"/>
    <mergeCell ref="B7:B10"/>
    <mergeCell ref="B11:B19"/>
    <mergeCell ref="C25:C26"/>
    <mergeCell ref="A39:A41"/>
    <mergeCell ref="B39:B41"/>
    <mergeCell ref="A27:A29"/>
    <mergeCell ref="D4:D6"/>
    <mergeCell ref="A3:A6"/>
    <mergeCell ref="C3:C6"/>
    <mergeCell ref="B3:B6"/>
    <mergeCell ref="B27:B29"/>
    <mergeCell ref="A51:A53"/>
    <mergeCell ref="B51:B53"/>
    <mergeCell ref="A54:A56"/>
    <mergeCell ref="B54:B56"/>
    <mergeCell ref="A1:T1"/>
    <mergeCell ref="D3:G3"/>
    <mergeCell ref="T3:T6"/>
    <mergeCell ref="J5:K5"/>
    <mergeCell ref="A2:T2"/>
    <mergeCell ref="N5:O5"/>
    <mergeCell ref="P5:Q5"/>
    <mergeCell ref="L5:M5"/>
    <mergeCell ref="E4:E6"/>
    <mergeCell ref="J4:Q4"/>
    <mergeCell ref="F4:F6"/>
    <mergeCell ref="G4:G6"/>
    <mergeCell ref="B20:B22"/>
    <mergeCell ref="A20:A22"/>
    <mergeCell ref="A45:A47"/>
    <mergeCell ref="B45:B47"/>
    <mergeCell ref="A48:A50"/>
    <mergeCell ref="B48:B50"/>
    <mergeCell ref="A30:A32"/>
    <mergeCell ref="B30:B32"/>
    <mergeCell ref="A36:A38"/>
    <mergeCell ref="B36:B38"/>
    <mergeCell ref="A33:A35"/>
    <mergeCell ref="B33:B35"/>
  </mergeCells>
  <pageMargins left="0.59055118110236227" right="0.19685039370078741" top="0.59055118110236227" bottom="0" header="0.31496062992125984" footer="0.31496062992125984"/>
  <pageSetup paperSize="9" scale="50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14"/>
  <sheetViews>
    <sheetView view="pageBreakPreview" zoomScaleSheetLayoutView="100" workbookViewId="0">
      <pane xSplit="3" ySplit="5" topLeftCell="D51" activePane="bottomRight" state="frozen"/>
      <selection pane="topRight" activeCell="D1" sqref="D1"/>
      <selection pane="bottomLeft" activeCell="A9" sqref="A9"/>
      <selection pane="bottomRight" sqref="A1:P1"/>
    </sheetView>
  </sheetViews>
  <sheetFormatPr defaultRowHeight="12" outlineLevelRow="1"/>
  <cols>
    <col min="1" max="1" width="14.85546875" style="37" customWidth="1"/>
    <col min="2" max="2" width="33.140625" style="37" customWidth="1"/>
    <col min="3" max="3" width="21.140625" style="37" customWidth="1"/>
    <col min="4" max="4" width="10.140625" style="37" customWidth="1"/>
    <col min="5" max="5" width="9.7109375" style="37" customWidth="1"/>
    <col min="6" max="7" width="12.140625" style="37" customWidth="1"/>
    <col min="8" max="8" width="16.28515625" style="37" customWidth="1"/>
    <col min="9" max="9" width="14.42578125" style="37" customWidth="1"/>
    <col min="10" max="10" width="12.7109375" style="37" customWidth="1"/>
    <col min="11" max="11" width="18.28515625" style="37" customWidth="1"/>
    <col min="12" max="12" width="13.7109375" style="37" customWidth="1"/>
    <col min="13" max="13" width="11.140625" style="37" customWidth="1"/>
    <col min="14" max="14" width="13.5703125" style="37" customWidth="1"/>
    <col min="15" max="15" width="12.85546875" style="37" customWidth="1"/>
    <col min="16" max="16" width="12.5703125" style="37" customWidth="1"/>
    <col min="17" max="16384" width="9.140625" style="37"/>
  </cols>
  <sheetData>
    <row r="1" spans="1:16" ht="18" customHeight="1">
      <c r="A1" s="129" t="s">
        <v>55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</row>
    <row r="2" spans="1:16" ht="17.25" customHeight="1">
      <c r="A2" s="103" t="s">
        <v>13</v>
      </c>
      <c r="B2" s="103" t="s">
        <v>32</v>
      </c>
      <c r="C2" s="103" t="s">
        <v>26</v>
      </c>
      <c r="D2" s="103" t="s">
        <v>137</v>
      </c>
      <c r="E2" s="103"/>
      <c r="F2" s="103" t="s">
        <v>111</v>
      </c>
      <c r="G2" s="103"/>
      <c r="H2" s="103"/>
      <c r="I2" s="103"/>
      <c r="J2" s="103"/>
      <c r="K2" s="103"/>
      <c r="L2" s="103"/>
      <c r="M2" s="103"/>
      <c r="N2" s="103" t="s">
        <v>3</v>
      </c>
      <c r="O2" s="103"/>
      <c r="P2" s="103" t="s">
        <v>25</v>
      </c>
    </row>
    <row r="3" spans="1:16" ht="15" customHeight="1">
      <c r="A3" s="103"/>
      <c r="B3" s="103"/>
      <c r="C3" s="103"/>
      <c r="D3" s="103"/>
      <c r="E3" s="103"/>
      <c r="F3" s="103" t="s">
        <v>6</v>
      </c>
      <c r="G3" s="103"/>
      <c r="H3" s="103" t="s">
        <v>9</v>
      </c>
      <c r="I3" s="103"/>
      <c r="J3" s="103" t="s">
        <v>10</v>
      </c>
      <c r="K3" s="103"/>
      <c r="L3" s="103" t="s">
        <v>12</v>
      </c>
      <c r="M3" s="103"/>
      <c r="N3" s="103"/>
      <c r="O3" s="103"/>
      <c r="P3" s="103"/>
    </row>
    <row r="4" spans="1:16" ht="15.75" customHeight="1">
      <c r="A4" s="103"/>
      <c r="B4" s="103"/>
      <c r="C4" s="103"/>
      <c r="D4" s="65" t="s">
        <v>4</v>
      </c>
      <c r="E4" s="65" t="s">
        <v>5</v>
      </c>
      <c r="F4" s="26" t="s">
        <v>4</v>
      </c>
      <c r="G4" s="26" t="s">
        <v>5</v>
      </c>
      <c r="H4" s="26" t="s">
        <v>4</v>
      </c>
      <c r="I4" s="26" t="s">
        <v>5</v>
      </c>
      <c r="J4" s="26" t="s">
        <v>4</v>
      </c>
      <c r="K4" s="26" t="s">
        <v>5</v>
      </c>
      <c r="L4" s="26" t="s">
        <v>4</v>
      </c>
      <c r="M4" s="26" t="s">
        <v>5</v>
      </c>
      <c r="N4" s="65" t="s">
        <v>143</v>
      </c>
      <c r="O4" s="65" t="s">
        <v>144</v>
      </c>
      <c r="P4" s="103"/>
    </row>
    <row r="5" spans="1:16" ht="28.5" customHeight="1">
      <c r="A5" s="122" t="s">
        <v>31</v>
      </c>
      <c r="B5" s="122" t="str">
        <f>'9 средства по кодам'!B7</f>
        <v>"Управление имуществом Емельяновского района"</v>
      </c>
      <c r="C5" s="38" t="s">
        <v>14</v>
      </c>
      <c r="D5" s="9">
        <v>15529556</v>
      </c>
      <c r="E5" s="9">
        <v>13456904.65</v>
      </c>
      <c r="F5" s="20">
        <f t="shared" ref="F5:K5" si="0">SUM(F7:F11)</f>
        <v>3098362.59</v>
      </c>
      <c r="G5" s="20">
        <f t="shared" si="0"/>
        <v>2509277.8199999998</v>
      </c>
      <c r="H5" s="20">
        <f t="shared" si="0"/>
        <v>6124200.0050000008</v>
      </c>
      <c r="I5" s="20">
        <f t="shared" si="0"/>
        <v>5115737.0499999989</v>
      </c>
      <c r="J5" s="20">
        <v>12026289.75</v>
      </c>
      <c r="K5" s="20">
        <f t="shared" si="0"/>
        <v>9374366.6699999999</v>
      </c>
      <c r="L5" s="20">
        <f>SUM(L7:L11)</f>
        <v>19234499.930000003</v>
      </c>
      <c r="M5" s="20">
        <f t="shared" ref="M5:O5" si="1">SUM(M7:M11)</f>
        <v>11537261.300000001</v>
      </c>
      <c r="N5" s="20">
        <f t="shared" si="1"/>
        <v>12091800</v>
      </c>
      <c r="O5" s="20">
        <f t="shared" si="1"/>
        <v>12091800</v>
      </c>
      <c r="P5" s="21"/>
    </row>
    <row r="6" spans="1:16">
      <c r="A6" s="123"/>
      <c r="B6" s="123"/>
      <c r="C6" s="38" t="s">
        <v>15</v>
      </c>
      <c r="D6" s="66"/>
      <c r="E6" s="66"/>
      <c r="F6" s="55"/>
      <c r="G6" s="55"/>
      <c r="H6" s="55"/>
      <c r="I6" s="55"/>
      <c r="J6" s="55"/>
      <c r="K6" s="55"/>
      <c r="L6" s="26"/>
      <c r="M6" s="55"/>
      <c r="N6" s="65"/>
      <c r="O6" s="65"/>
      <c r="P6" s="21"/>
    </row>
    <row r="7" spans="1:16">
      <c r="A7" s="123"/>
      <c r="B7" s="123"/>
      <c r="C7" s="38" t="s">
        <v>35</v>
      </c>
      <c r="D7" s="66"/>
      <c r="E7" s="66"/>
      <c r="F7" s="22"/>
      <c r="G7" s="22"/>
      <c r="H7" s="22">
        <f>'9 средства по кодам'!L10</f>
        <v>0</v>
      </c>
      <c r="I7" s="22">
        <f>'9 средства по кодам'!M10</f>
        <v>0</v>
      </c>
      <c r="J7" s="22">
        <f>'9 средства по кодам'!N10</f>
        <v>0</v>
      </c>
      <c r="K7" s="22">
        <f>'9 средства по кодам'!O10</f>
        <v>0</v>
      </c>
      <c r="L7" s="22">
        <v>196500</v>
      </c>
      <c r="M7" s="22">
        <v>196500</v>
      </c>
      <c r="N7" s="22"/>
      <c r="O7" s="22"/>
      <c r="P7" s="39"/>
    </row>
    <row r="8" spans="1:16" ht="12.75">
      <c r="A8" s="123"/>
      <c r="B8" s="123"/>
      <c r="C8" s="38" t="s">
        <v>36</v>
      </c>
      <c r="D8" s="9">
        <v>15529556</v>
      </c>
      <c r="E8" s="9">
        <v>13456904.65</v>
      </c>
      <c r="F8" s="22">
        <f>'9 средства по кодам'!J9</f>
        <v>3098362.59</v>
      </c>
      <c r="G8" s="22">
        <f>'9 средства по кодам'!K9</f>
        <v>2509277.8199999998</v>
      </c>
      <c r="H8" s="22">
        <f>'9 средства по кодам'!L9</f>
        <v>6124200.0050000008</v>
      </c>
      <c r="I8" s="22">
        <f>'9 средства по кодам'!M9</f>
        <v>5115737.0499999989</v>
      </c>
      <c r="J8" s="22">
        <v>10977789.75</v>
      </c>
      <c r="K8" s="22">
        <f>'9 средства по кодам'!O9</f>
        <v>9374366.6699999999</v>
      </c>
      <c r="L8" s="22">
        <f>'9 средства по кодам'!P9-196500</f>
        <v>19037999.930000003</v>
      </c>
      <c r="M8" s="22">
        <f>'9 средства по кодам'!Q9-196500</f>
        <v>11340761.300000001</v>
      </c>
      <c r="N8" s="22">
        <f>'9 средства по кодам'!R9</f>
        <v>12091800</v>
      </c>
      <c r="O8" s="22">
        <f>'9 средства по кодам'!S9</f>
        <v>12091800</v>
      </c>
      <c r="P8" s="40"/>
    </row>
    <row r="9" spans="1:16">
      <c r="A9" s="123"/>
      <c r="B9" s="123"/>
      <c r="C9" s="38" t="s">
        <v>27</v>
      </c>
      <c r="D9" s="66"/>
      <c r="E9" s="66"/>
      <c r="F9" s="22"/>
      <c r="G9" s="22"/>
      <c r="H9" s="22"/>
      <c r="I9" s="22"/>
      <c r="J9" s="22"/>
      <c r="K9" s="22"/>
      <c r="L9" s="22"/>
      <c r="M9" s="22"/>
      <c r="N9" s="22"/>
      <c r="O9" s="22"/>
      <c r="P9" s="40"/>
    </row>
    <row r="10" spans="1:16">
      <c r="A10" s="123"/>
      <c r="B10" s="123"/>
      <c r="C10" s="38" t="s">
        <v>33</v>
      </c>
      <c r="D10" s="66"/>
      <c r="E10" s="66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</row>
    <row r="11" spans="1:16">
      <c r="A11" s="124"/>
      <c r="B11" s="124"/>
      <c r="C11" s="38" t="s">
        <v>17</v>
      </c>
      <c r="D11" s="66"/>
      <c r="E11" s="66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</row>
    <row r="12" spans="1:16" ht="13.5" customHeight="1">
      <c r="A12" s="128" t="s">
        <v>39</v>
      </c>
      <c r="B12" s="122" t="str">
        <f>'9 средства по кодам'!B11</f>
        <v>"Обеспечение реализации муниципальной программы"</v>
      </c>
      <c r="C12" s="38" t="s">
        <v>14</v>
      </c>
      <c r="D12" s="9">
        <v>13825503</v>
      </c>
      <c r="E12" s="9">
        <v>12819772.539999999</v>
      </c>
      <c r="F12" s="22">
        <f>SUM(F14:F18)</f>
        <v>2835450.09</v>
      </c>
      <c r="G12" s="22">
        <f>SUM(G14:G18)</f>
        <v>2355377.8199999998</v>
      </c>
      <c r="H12" s="22">
        <f>SUM(H14:H18)</f>
        <v>5665015.0050000008</v>
      </c>
      <c r="I12" s="22">
        <f>SUM(I14:I18)</f>
        <v>4961837.0499999989</v>
      </c>
      <c r="J12" s="22">
        <v>9699750</v>
      </c>
      <c r="K12" s="22">
        <f>SUM(K14:K18)</f>
        <v>9290366.6699999999</v>
      </c>
      <c r="L12" s="22">
        <f>SUM(L14:L18)</f>
        <v>11078143.930000003</v>
      </c>
      <c r="M12" s="22">
        <f>SUM(M14:M18)</f>
        <v>10541426.390000001</v>
      </c>
      <c r="N12" s="22">
        <f>SUM(N14:N18)</f>
        <v>11301800</v>
      </c>
      <c r="O12" s="22">
        <f>SUM(O14:O18)</f>
        <v>11301800</v>
      </c>
      <c r="P12" s="40"/>
    </row>
    <row r="13" spans="1:16">
      <c r="A13" s="128"/>
      <c r="B13" s="123"/>
      <c r="C13" s="38" t="s">
        <v>15</v>
      </c>
      <c r="D13" s="66"/>
      <c r="E13" s="66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</row>
    <row r="14" spans="1:16" ht="12.75">
      <c r="A14" s="128"/>
      <c r="B14" s="123"/>
      <c r="C14" s="38" t="s">
        <v>16</v>
      </c>
      <c r="D14" s="66"/>
      <c r="E14" s="66"/>
      <c r="F14" s="23"/>
      <c r="G14" s="23"/>
      <c r="H14" s="23"/>
      <c r="I14" s="23"/>
      <c r="J14" s="23"/>
      <c r="K14" s="23"/>
      <c r="L14" s="46"/>
      <c r="M14" s="46"/>
      <c r="N14" s="23"/>
      <c r="O14" s="23"/>
      <c r="P14" s="40"/>
    </row>
    <row r="15" spans="1:16" ht="12.75">
      <c r="A15" s="128"/>
      <c r="B15" s="123"/>
      <c r="C15" s="38" t="s">
        <v>36</v>
      </c>
      <c r="D15" s="9">
        <v>13825503</v>
      </c>
      <c r="E15" s="9">
        <v>12819772.539999999</v>
      </c>
      <c r="F15" s="23">
        <f>'9 средства по кодам'!J11</f>
        <v>2835450.09</v>
      </c>
      <c r="G15" s="23">
        <f>'9 средства по кодам'!K11</f>
        <v>2355377.8199999998</v>
      </c>
      <c r="H15" s="23">
        <f>'9 средства по кодам'!L11</f>
        <v>5665015.0050000008</v>
      </c>
      <c r="I15" s="23">
        <f>'9 средства по кодам'!M11</f>
        <v>4961837.0499999989</v>
      </c>
      <c r="J15" s="22">
        <v>9699750</v>
      </c>
      <c r="K15" s="23">
        <f>'9 средства по кодам'!O11</f>
        <v>9290366.6699999999</v>
      </c>
      <c r="L15" s="23">
        <v>11078143.930000003</v>
      </c>
      <c r="M15" s="23">
        <v>10541426.390000001</v>
      </c>
      <c r="N15" s="23">
        <f>'9 средства по кодам'!R11</f>
        <v>11301800</v>
      </c>
      <c r="O15" s="23">
        <f>'9 средства по кодам'!S11</f>
        <v>11301800</v>
      </c>
      <c r="P15" s="40"/>
    </row>
    <row r="16" spans="1:16">
      <c r="A16" s="128"/>
      <c r="B16" s="123"/>
      <c r="C16" s="38" t="s">
        <v>27</v>
      </c>
      <c r="D16" s="66"/>
      <c r="E16" s="66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</row>
    <row r="17" spans="1:16">
      <c r="A17" s="128"/>
      <c r="B17" s="123"/>
      <c r="C17" s="38" t="s">
        <v>33</v>
      </c>
      <c r="D17" s="66"/>
      <c r="E17" s="66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40"/>
    </row>
    <row r="18" spans="1:16">
      <c r="A18" s="128"/>
      <c r="B18" s="124"/>
      <c r="C18" s="38" t="s">
        <v>17</v>
      </c>
      <c r="D18" s="66"/>
      <c r="E18" s="66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</row>
    <row r="19" spans="1:16">
      <c r="A19" s="128" t="s">
        <v>40</v>
      </c>
      <c r="B19" s="122" t="s">
        <v>171</v>
      </c>
      <c r="C19" s="79" t="s">
        <v>14</v>
      </c>
      <c r="D19" s="79"/>
      <c r="E19" s="79"/>
      <c r="F19" s="40"/>
      <c r="G19" s="40"/>
      <c r="H19" s="40"/>
      <c r="I19" s="40"/>
      <c r="J19" s="40"/>
      <c r="K19" s="40"/>
      <c r="L19" s="80">
        <f>L21</f>
        <v>196500</v>
      </c>
      <c r="M19" s="80">
        <f>M21</f>
        <v>196489.13</v>
      </c>
      <c r="N19" s="40"/>
      <c r="O19" s="40"/>
      <c r="P19" s="40"/>
    </row>
    <row r="20" spans="1:16">
      <c r="A20" s="128"/>
      <c r="B20" s="123"/>
      <c r="C20" s="79" t="s">
        <v>15</v>
      </c>
      <c r="D20" s="79"/>
      <c r="E20" s="79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</row>
    <row r="21" spans="1:16">
      <c r="A21" s="128"/>
      <c r="B21" s="123"/>
      <c r="C21" s="79" t="s">
        <v>16</v>
      </c>
      <c r="D21" s="79"/>
      <c r="E21" s="79"/>
      <c r="F21" s="40"/>
      <c r="G21" s="40"/>
      <c r="H21" s="40"/>
      <c r="I21" s="40"/>
      <c r="J21" s="40"/>
      <c r="K21" s="40"/>
      <c r="L21" s="80">
        <v>196500</v>
      </c>
      <c r="M21" s="80">
        <v>196489.13</v>
      </c>
      <c r="N21" s="40"/>
      <c r="O21" s="40"/>
      <c r="P21" s="40"/>
    </row>
    <row r="22" spans="1:16">
      <c r="A22" s="128"/>
      <c r="B22" s="123"/>
      <c r="C22" s="79" t="s">
        <v>36</v>
      </c>
      <c r="D22" s="79"/>
      <c r="E22" s="79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</row>
    <row r="23" spans="1:16">
      <c r="A23" s="128"/>
      <c r="B23" s="123"/>
      <c r="C23" s="79" t="s">
        <v>27</v>
      </c>
      <c r="D23" s="79"/>
      <c r="E23" s="79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</row>
    <row r="24" spans="1:16">
      <c r="A24" s="128"/>
      <c r="B24" s="123"/>
      <c r="C24" s="79" t="s">
        <v>33</v>
      </c>
      <c r="D24" s="79"/>
      <c r="E24" s="79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</row>
    <row r="25" spans="1:16">
      <c r="A25" s="128"/>
      <c r="B25" s="124"/>
      <c r="C25" s="79" t="s">
        <v>17</v>
      </c>
      <c r="D25" s="79"/>
      <c r="E25" s="79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</row>
    <row r="26" spans="1:16" ht="13.5" customHeight="1">
      <c r="A26" s="128" t="s">
        <v>41</v>
      </c>
      <c r="B26" s="122" t="str">
        <f>'9 средства по кодам'!B23</f>
        <v>"Проведение работ по определению рыночной стоимости объектов недвижимости"</v>
      </c>
      <c r="C26" s="38" t="s">
        <v>14</v>
      </c>
      <c r="D26" s="9">
        <v>401687</v>
      </c>
      <c r="E26" s="9">
        <v>108600</v>
      </c>
      <c r="F26" s="22">
        <f t="shared" ref="F26:K26" si="2">SUM(F28:F32)</f>
        <v>23772.5</v>
      </c>
      <c r="G26" s="22">
        <f t="shared" si="2"/>
        <v>9000</v>
      </c>
      <c r="H26" s="22">
        <f t="shared" si="2"/>
        <v>47545</v>
      </c>
      <c r="I26" s="22">
        <f t="shared" si="2"/>
        <v>9000</v>
      </c>
      <c r="J26" s="22">
        <v>262500</v>
      </c>
      <c r="K26" s="22">
        <f t="shared" si="2"/>
        <v>42500</v>
      </c>
      <c r="L26" s="22">
        <f>SUM(L28:L32)</f>
        <v>95090</v>
      </c>
      <c r="M26" s="22">
        <f t="shared" ref="M26:O26" si="3">SUM(M28:M32)</f>
        <v>36000</v>
      </c>
      <c r="N26" s="22">
        <f t="shared" si="3"/>
        <v>100000</v>
      </c>
      <c r="O26" s="22">
        <f t="shared" si="3"/>
        <v>100000</v>
      </c>
      <c r="P26" s="40"/>
    </row>
    <row r="27" spans="1:16">
      <c r="A27" s="128"/>
      <c r="B27" s="123"/>
      <c r="C27" s="38" t="s">
        <v>15</v>
      </c>
      <c r="D27" s="66"/>
      <c r="E27" s="66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</row>
    <row r="28" spans="1:16">
      <c r="A28" s="128"/>
      <c r="B28" s="123"/>
      <c r="C28" s="38" t="s">
        <v>16</v>
      </c>
      <c r="D28" s="66"/>
      <c r="E28" s="66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40"/>
    </row>
    <row r="29" spans="1:16" ht="12.75">
      <c r="A29" s="128"/>
      <c r="B29" s="123"/>
      <c r="C29" s="38" t="s">
        <v>36</v>
      </c>
      <c r="D29" s="9">
        <v>401687</v>
      </c>
      <c r="E29" s="9">
        <v>108600</v>
      </c>
      <c r="F29" s="23">
        <f>'9 средства по кодам'!J23</f>
        <v>23772.5</v>
      </c>
      <c r="G29" s="23">
        <f>'9 средства по кодам'!K23</f>
        <v>9000</v>
      </c>
      <c r="H29" s="23">
        <f>'9 средства по кодам'!L23</f>
        <v>47545</v>
      </c>
      <c r="I29" s="23">
        <f>'9 средства по кодам'!M23</f>
        <v>9000</v>
      </c>
      <c r="J29" s="22">
        <v>262500</v>
      </c>
      <c r="K29" s="23">
        <f>'9 средства по кодам'!O23</f>
        <v>42500</v>
      </c>
      <c r="L29" s="23">
        <f>'9 средства по кодам'!P23</f>
        <v>95090</v>
      </c>
      <c r="M29" s="23">
        <f>'9 средства по кодам'!Q23</f>
        <v>36000</v>
      </c>
      <c r="N29" s="23">
        <f>'9 средства по кодам'!R23</f>
        <v>100000</v>
      </c>
      <c r="O29" s="23">
        <f>'9 средства по кодам'!S23</f>
        <v>100000</v>
      </c>
      <c r="P29" s="40"/>
    </row>
    <row r="30" spans="1:16">
      <c r="A30" s="128"/>
      <c r="B30" s="123"/>
      <c r="C30" s="38" t="s">
        <v>27</v>
      </c>
      <c r="D30" s="66"/>
      <c r="E30" s="66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</row>
    <row r="31" spans="1:16">
      <c r="A31" s="128"/>
      <c r="B31" s="123"/>
      <c r="C31" s="38" t="s">
        <v>34</v>
      </c>
      <c r="D31" s="66"/>
      <c r="E31" s="66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</row>
    <row r="32" spans="1:16">
      <c r="A32" s="128"/>
      <c r="B32" s="124"/>
      <c r="C32" s="38" t="s">
        <v>17</v>
      </c>
      <c r="D32" s="66"/>
      <c r="E32" s="66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</row>
    <row r="33" spans="1:16" ht="12.75" customHeight="1" outlineLevel="1">
      <c r="A33" s="125" t="s">
        <v>45</v>
      </c>
      <c r="B33" s="122" t="str">
        <f>'9 средства по кодам'!B27</f>
        <v>"Проведение работ по формированию и изготовлению кадастровой документации для постановки на кадастровый учет объектов недвижимости"</v>
      </c>
      <c r="C33" s="38" t="s">
        <v>14</v>
      </c>
      <c r="D33" s="9">
        <v>250000</v>
      </c>
      <c r="E33" s="9">
        <v>54432.11</v>
      </c>
      <c r="F33" s="22">
        <f t="shared" ref="F33:K33" si="4">SUM(F35:F39)</f>
        <v>62500</v>
      </c>
      <c r="G33" s="22">
        <f t="shared" si="4"/>
        <v>0</v>
      </c>
      <c r="H33" s="22">
        <f t="shared" si="4"/>
        <v>125000</v>
      </c>
      <c r="I33" s="22">
        <f t="shared" si="4"/>
        <v>0</v>
      </c>
      <c r="J33" s="22">
        <v>187500</v>
      </c>
      <c r="K33" s="22">
        <f t="shared" si="4"/>
        <v>0</v>
      </c>
      <c r="L33" s="22">
        <f>SUM(L35:L39)</f>
        <v>250000</v>
      </c>
      <c r="M33" s="22">
        <f t="shared" ref="M33:O33" si="5">SUM(M35:M39)</f>
        <v>194679.78</v>
      </c>
      <c r="N33" s="22">
        <f t="shared" si="5"/>
        <v>250000</v>
      </c>
      <c r="O33" s="22">
        <f t="shared" si="5"/>
        <v>250000</v>
      </c>
      <c r="P33" s="40"/>
    </row>
    <row r="34" spans="1:16" outlineLevel="1">
      <c r="A34" s="126"/>
      <c r="B34" s="123"/>
      <c r="C34" s="38" t="s">
        <v>15</v>
      </c>
      <c r="D34" s="66"/>
      <c r="E34" s="66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</row>
    <row r="35" spans="1:16" outlineLevel="1">
      <c r="A35" s="126"/>
      <c r="B35" s="123"/>
      <c r="C35" s="38" t="s">
        <v>16</v>
      </c>
      <c r="D35" s="66"/>
      <c r="E35" s="66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40"/>
    </row>
    <row r="36" spans="1:16" ht="12.75" outlineLevel="1">
      <c r="A36" s="126"/>
      <c r="B36" s="123"/>
      <c r="C36" s="38" t="s">
        <v>36</v>
      </c>
      <c r="D36" s="9">
        <v>250000</v>
      </c>
      <c r="E36" s="9">
        <v>54432.11</v>
      </c>
      <c r="F36" s="23">
        <f>'9 средства по кодам'!J27</f>
        <v>62500</v>
      </c>
      <c r="G36" s="23">
        <f>'9 средства по кодам'!K27</f>
        <v>0</v>
      </c>
      <c r="H36" s="23">
        <f>'9 средства по кодам'!L27</f>
        <v>125000</v>
      </c>
      <c r="I36" s="23">
        <f>'9 средства по кодам'!M27</f>
        <v>0</v>
      </c>
      <c r="J36" s="22">
        <v>187500</v>
      </c>
      <c r="K36" s="23">
        <f>'9 средства по кодам'!O27</f>
        <v>0</v>
      </c>
      <c r="L36" s="23">
        <f>'9 средства по кодам'!P27</f>
        <v>250000</v>
      </c>
      <c r="M36" s="23">
        <f>'9 средства по кодам'!Q27</f>
        <v>194679.78</v>
      </c>
      <c r="N36" s="23">
        <f>'9 средства по кодам'!R27</f>
        <v>250000</v>
      </c>
      <c r="O36" s="23">
        <f>'9 средства по кодам'!S27</f>
        <v>250000</v>
      </c>
      <c r="P36" s="40"/>
    </row>
    <row r="37" spans="1:16" outlineLevel="1">
      <c r="A37" s="126"/>
      <c r="B37" s="123"/>
      <c r="C37" s="38" t="s">
        <v>27</v>
      </c>
      <c r="D37" s="66"/>
      <c r="E37" s="66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</row>
    <row r="38" spans="1:16" outlineLevel="1">
      <c r="A38" s="126"/>
      <c r="B38" s="123"/>
      <c r="C38" s="38" t="s">
        <v>33</v>
      </c>
      <c r="D38" s="66"/>
      <c r="E38" s="66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</row>
    <row r="39" spans="1:16" ht="14.25" customHeight="1" outlineLevel="1">
      <c r="A39" s="127"/>
      <c r="B39" s="124"/>
      <c r="C39" s="38" t="s">
        <v>17</v>
      </c>
      <c r="D39" s="66"/>
      <c r="E39" s="66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</row>
    <row r="40" spans="1:16" ht="14.25" customHeight="1" outlineLevel="1">
      <c r="A40" s="125" t="s">
        <v>56</v>
      </c>
      <c r="B40" s="122" t="str">
        <f>'9 средства по кодам'!B30</f>
        <v>"Проведение работ по узакониванию бесхозяйных объектов"</v>
      </c>
      <c r="C40" s="38" t="s">
        <v>14</v>
      </c>
      <c r="D40" s="9">
        <v>400000</v>
      </c>
      <c r="E40" s="9">
        <v>41500</v>
      </c>
      <c r="F40" s="22">
        <f t="shared" ref="F40:K40" si="6">SUM(F42:F46)</f>
        <v>166640</v>
      </c>
      <c r="G40" s="22">
        <f t="shared" si="6"/>
        <v>144900</v>
      </c>
      <c r="H40" s="22">
        <f t="shared" si="6"/>
        <v>266640</v>
      </c>
      <c r="I40" s="22">
        <f t="shared" si="6"/>
        <v>144900</v>
      </c>
      <c r="J40" s="22">
        <v>300000</v>
      </c>
      <c r="K40" s="22">
        <f t="shared" si="6"/>
        <v>41500</v>
      </c>
      <c r="L40" s="22">
        <f>SUM(L42:L46)</f>
        <v>400000</v>
      </c>
      <c r="M40" s="22">
        <f t="shared" ref="M40:O40" si="7">SUM(M42:M46)</f>
        <v>343900</v>
      </c>
      <c r="N40" s="22">
        <f t="shared" si="7"/>
        <v>400000</v>
      </c>
      <c r="O40" s="22">
        <f t="shared" si="7"/>
        <v>400000</v>
      </c>
      <c r="P40" s="40"/>
    </row>
    <row r="41" spans="1:16" outlineLevel="1">
      <c r="A41" s="126"/>
      <c r="B41" s="123"/>
      <c r="C41" s="38" t="s">
        <v>15</v>
      </c>
      <c r="D41" s="66"/>
      <c r="E41" s="66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</row>
    <row r="42" spans="1:16" outlineLevel="1">
      <c r="A42" s="126"/>
      <c r="B42" s="123"/>
      <c r="C42" s="38" t="s">
        <v>16</v>
      </c>
      <c r="D42" s="66"/>
      <c r="E42" s="66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40"/>
    </row>
    <row r="43" spans="1:16" ht="12.75" outlineLevel="1">
      <c r="A43" s="126"/>
      <c r="B43" s="123"/>
      <c r="C43" s="38" t="s">
        <v>36</v>
      </c>
      <c r="D43" s="9">
        <v>400000</v>
      </c>
      <c r="E43" s="9">
        <v>41500</v>
      </c>
      <c r="F43" s="23">
        <f>'9 средства по кодам'!J30</f>
        <v>166640</v>
      </c>
      <c r="G43" s="23">
        <f>'9 средства по кодам'!K30</f>
        <v>144900</v>
      </c>
      <c r="H43" s="23">
        <f>'9 средства по кодам'!L30</f>
        <v>266640</v>
      </c>
      <c r="I43" s="23">
        <f>'9 средства по кодам'!M30</f>
        <v>144900</v>
      </c>
      <c r="J43" s="22">
        <v>300000</v>
      </c>
      <c r="K43" s="23">
        <f>'9 средства по кодам'!O30</f>
        <v>41500</v>
      </c>
      <c r="L43" s="23">
        <f>'9 средства по кодам'!P30</f>
        <v>400000</v>
      </c>
      <c r="M43" s="23">
        <f>'9 средства по кодам'!Q30</f>
        <v>343900</v>
      </c>
      <c r="N43" s="23">
        <f>'9 средства по кодам'!R30</f>
        <v>400000</v>
      </c>
      <c r="O43" s="23">
        <f>'9 средства по кодам'!S30</f>
        <v>400000</v>
      </c>
      <c r="P43" s="40"/>
    </row>
    <row r="44" spans="1:16" outlineLevel="1">
      <c r="A44" s="126"/>
      <c r="B44" s="123"/>
      <c r="C44" s="38" t="s">
        <v>27</v>
      </c>
      <c r="D44" s="66"/>
      <c r="E44" s="66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</row>
    <row r="45" spans="1:16" outlineLevel="1">
      <c r="A45" s="126"/>
      <c r="B45" s="123"/>
      <c r="C45" s="38" t="s">
        <v>33</v>
      </c>
      <c r="D45" s="66"/>
      <c r="E45" s="66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</row>
    <row r="46" spans="1:16" ht="14.25" customHeight="1" outlineLevel="1">
      <c r="A46" s="127"/>
      <c r="B46" s="124"/>
      <c r="C46" s="38" t="s">
        <v>17</v>
      </c>
      <c r="D46" s="66"/>
      <c r="E46" s="66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</row>
    <row r="47" spans="1:16" ht="13.5" customHeight="1" outlineLevel="1">
      <c r="A47" s="125" t="s">
        <v>58</v>
      </c>
      <c r="B47" s="122" t="s">
        <v>57</v>
      </c>
      <c r="C47" s="38" t="s">
        <v>14</v>
      </c>
      <c r="D47" s="66">
        <v>0</v>
      </c>
      <c r="E47" s="66">
        <v>0</v>
      </c>
      <c r="F47" s="22">
        <f t="shared" ref="F47:K47" si="8">SUM(F49:F53)</f>
        <v>0</v>
      </c>
      <c r="G47" s="22">
        <f t="shared" si="8"/>
        <v>0</v>
      </c>
      <c r="H47" s="22">
        <f t="shared" si="8"/>
        <v>0</v>
      </c>
      <c r="I47" s="22">
        <f t="shared" si="8"/>
        <v>0</v>
      </c>
      <c r="J47" s="22">
        <f t="shared" si="8"/>
        <v>0</v>
      </c>
      <c r="K47" s="22">
        <f t="shared" si="8"/>
        <v>0</v>
      </c>
      <c r="L47" s="22">
        <f>SUM(L49:L53)</f>
        <v>0</v>
      </c>
      <c r="M47" s="22">
        <f t="shared" ref="M47:O47" si="9">SUM(M49:M53)</f>
        <v>0</v>
      </c>
      <c r="N47" s="22">
        <f t="shared" si="9"/>
        <v>0</v>
      </c>
      <c r="O47" s="22">
        <f t="shared" si="9"/>
        <v>0</v>
      </c>
      <c r="P47" s="40"/>
    </row>
    <row r="48" spans="1:16" ht="15.75" customHeight="1" outlineLevel="1">
      <c r="A48" s="126"/>
      <c r="B48" s="123"/>
      <c r="C48" s="38" t="s">
        <v>15</v>
      </c>
      <c r="D48" s="66"/>
      <c r="E48" s="66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</row>
    <row r="49" spans="1:16" ht="15.75" customHeight="1" outlineLevel="1">
      <c r="A49" s="126"/>
      <c r="B49" s="123"/>
      <c r="C49" s="38" t="s">
        <v>16</v>
      </c>
      <c r="D49" s="66"/>
      <c r="E49" s="66"/>
      <c r="F49" s="23">
        <f>'9 средства по кодам'!J33</f>
        <v>0</v>
      </c>
      <c r="G49" s="23">
        <f>'9 средства по кодам'!K33</f>
        <v>0</v>
      </c>
      <c r="H49" s="23">
        <f>'9 средства по кодам'!L33</f>
        <v>0</v>
      </c>
      <c r="I49" s="23">
        <f>'9 средства по кодам'!M33</f>
        <v>0</v>
      </c>
      <c r="J49" s="23">
        <f>'9 средства по кодам'!N33</f>
        <v>0</v>
      </c>
      <c r="K49" s="23">
        <f>'9 средства по кодам'!O33</f>
        <v>0</v>
      </c>
      <c r="L49" s="23">
        <f>'9 средства по кодам'!P33</f>
        <v>0</v>
      </c>
      <c r="M49" s="23">
        <f>'9 средства по кодам'!Q33</f>
        <v>0</v>
      </c>
      <c r="N49" s="23">
        <f>'9 средства по кодам'!R33</f>
        <v>0</v>
      </c>
      <c r="O49" s="23">
        <f>'9 средства по кодам'!S33</f>
        <v>0</v>
      </c>
      <c r="P49" s="40"/>
    </row>
    <row r="50" spans="1:16" ht="15.75" customHeight="1" outlineLevel="1">
      <c r="A50" s="126"/>
      <c r="B50" s="123"/>
      <c r="C50" s="38" t="s">
        <v>36</v>
      </c>
      <c r="D50" s="66">
        <v>0</v>
      </c>
      <c r="E50" s="66">
        <v>0</v>
      </c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40"/>
    </row>
    <row r="51" spans="1:16" ht="15.75" customHeight="1" outlineLevel="1">
      <c r="A51" s="126"/>
      <c r="B51" s="123"/>
      <c r="C51" s="38" t="s">
        <v>27</v>
      </c>
      <c r="D51" s="66"/>
      <c r="E51" s="66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</row>
    <row r="52" spans="1:16" ht="15.75" customHeight="1" outlineLevel="1">
      <c r="A52" s="126"/>
      <c r="B52" s="123"/>
      <c r="C52" s="38" t="s">
        <v>33</v>
      </c>
      <c r="D52" s="66"/>
      <c r="E52" s="66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</row>
    <row r="53" spans="1:16" ht="32.25" customHeight="1" outlineLevel="1">
      <c r="A53" s="127"/>
      <c r="B53" s="124"/>
      <c r="C53" s="38" t="s">
        <v>17</v>
      </c>
      <c r="D53" s="66"/>
      <c r="E53" s="66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</row>
    <row r="54" spans="1:16" ht="15.75" customHeight="1" outlineLevel="1">
      <c r="A54" s="125" t="s">
        <v>97</v>
      </c>
      <c r="B54" s="122" t="s">
        <v>59</v>
      </c>
      <c r="C54" s="38" t="s">
        <v>14</v>
      </c>
      <c r="D54" s="9">
        <v>35000</v>
      </c>
      <c r="E54" s="9">
        <v>0</v>
      </c>
      <c r="F54" s="22">
        <f t="shared" ref="F54:K54" si="10">SUM(F56:F60)</f>
        <v>10000</v>
      </c>
      <c r="G54" s="22">
        <f t="shared" si="10"/>
        <v>0</v>
      </c>
      <c r="H54" s="22">
        <f t="shared" si="10"/>
        <v>20000</v>
      </c>
      <c r="I54" s="22">
        <f t="shared" si="10"/>
        <v>0</v>
      </c>
      <c r="J54" s="22">
        <v>271453</v>
      </c>
      <c r="K54" s="22">
        <f t="shared" si="10"/>
        <v>0</v>
      </c>
      <c r="L54" s="22">
        <f>SUM(L56:L60)</f>
        <v>40000</v>
      </c>
      <c r="M54" s="22">
        <f t="shared" ref="M54:O54" si="11">SUM(M56:M60)</f>
        <v>0</v>
      </c>
      <c r="N54" s="22">
        <f t="shared" si="11"/>
        <v>40000</v>
      </c>
      <c r="O54" s="22">
        <f t="shared" si="11"/>
        <v>40000</v>
      </c>
      <c r="P54" s="40"/>
    </row>
    <row r="55" spans="1:16" ht="15.75" customHeight="1" outlineLevel="1">
      <c r="A55" s="126"/>
      <c r="B55" s="123"/>
      <c r="C55" s="38" t="s">
        <v>15</v>
      </c>
      <c r="D55" s="66"/>
      <c r="E55" s="66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</row>
    <row r="56" spans="1:16" ht="15.75" customHeight="1" outlineLevel="1">
      <c r="A56" s="126"/>
      <c r="B56" s="123"/>
      <c r="C56" s="38" t="s">
        <v>16</v>
      </c>
      <c r="D56" s="66"/>
      <c r="E56" s="66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40"/>
    </row>
    <row r="57" spans="1:16" ht="15.75" customHeight="1" outlineLevel="1">
      <c r="A57" s="126"/>
      <c r="B57" s="123"/>
      <c r="C57" s="38" t="s">
        <v>36</v>
      </c>
      <c r="D57" s="9">
        <v>35000</v>
      </c>
      <c r="E57" s="9">
        <v>0</v>
      </c>
      <c r="F57" s="23">
        <f>'9 средства по кодам'!J36</f>
        <v>10000</v>
      </c>
      <c r="G57" s="23">
        <f>'9 средства по кодам'!K36</f>
        <v>0</v>
      </c>
      <c r="H57" s="23">
        <f>'9 средства по кодам'!L36</f>
        <v>20000</v>
      </c>
      <c r="I57" s="23">
        <f>'9 средства по кодам'!M36</f>
        <v>0</v>
      </c>
      <c r="J57" s="22">
        <v>271453</v>
      </c>
      <c r="K57" s="23">
        <f>'9 средства по кодам'!O36</f>
        <v>0</v>
      </c>
      <c r="L57" s="23">
        <f>'9 средства по кодам'!P36</f>
        <v>40000</v>
      </c>
      <c r="M57" s="23">
        <f>'9 средства по кодам'!Q36</f>
        <v>0</v>
      </c>
      <c r="N57" s="23">
        <f>'9 средства по кодам'!R36</f>
        <v>40000</v>
      </c>
      <c r="O57" s="23">
        <f>'9 средства по кодам'!S36</f>
        <v>40000</v>
      </c>
      <c r="P57" s="40"/>
    </row>
    <row r="58" spans="1:16" ht="15.75" customHeight="1" outlineLevel="1">
      <c r="A58" s="126"/>
      <c r="B58" s="123"/>
      <c r="C58" s="38" t="s">
        <v>27</v>
      </c>
      <c r="D58" s="66"/>
      <c r="E58" s="66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</row>
    <row r="59" spans="1:16" ht="15.75" customHeight="1" outlineLevel="1">
      <c r="A59" s="126"/>
      <c r="B59" s="123"/>
      <c r="C59" s="38" t="s">
        <v>33</v>
      </c>
      <c r="D59" s="66"/>
      <c r="E59" s="66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</row>
    <row r="60" spans="1:16" ht="17.25" customHeight="1" outlineLevel="1">
      <c r="A60" s="127"/>
      <c r="B60" s="124"/>
      <c r="C60" s="38" t="s">
        <v>17</v>
      </c>
      <c r="D60" s="66"/>
      <c r="E60" s="66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</row>
    <row r="61" spans="1:16" ht="17.25" customHeight="1" outlineLevel="1">
      <c r="A61" s="125" t="s">
        <v>140</v>
      </c>
      <c r="B61" s="122" t="s">
        <v>98</v>
      </c>
      <c r="C61" s="56" t="s">
        <v>14</v>
      </c>
      <c r="D61" s="9">
        <v>432600</v>
      </c>
      <c r="E61" s="9">
        <v>432600</v>
      </c>
      <c r="F61" s="22">
        <f t="shared" ref="F61:K61" si="12">SUM(F63:F67)</f>
        <v>0</v>
      </c>
      <c r="G61" s="22">
        <f t="shared" si="12"/>
        <v>0</v>
      </c>
      <c r="H61" s="22">
        <f t="shared" si="12"/>
        <v>0</v>
      </c>
      <c r="I61" s="22">
        <f t="shared" si="12"/>
        <v>0</v>
      </c>
      <c r="J61" s="22">
        <v>432600</v>
      </c>
      <c r="K61" s="22">
        <f t="shared" si="12"/>
        <v>0</v>
      </c>
      <c r="L61" s="22">
        <f>SUM(L63:L67)</f>
        <v>0</v>
      </c>
      <c r="M61" s="22">
        <f t="shared" ref="M61:O61" si="13">SUM(M63:M67)</f>
        <v>0</v>
      </c>
      <c r="N61" s="22">
        <f t="shared" si="13"/>
        <v>0</v>
      </c>
      <c r="O61" s="22">
        <f t="shared" si="13"/>
        <v>0</v>
      </c>
      <c r="P61" s="40"/>
    </row>
    <row r="62" spans="1:16" ht="17.25" customHeight="1" outlineLevel="1">
      <c r="A62" s="126"/>
      <c r="B62" s="123"/>
      <c r="C62" s="56" t="s">
        <v>15</v>
      </c>
      <c r="D62" s="66"/>
      <c r="E62" s="66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</row>
    <row r="63" spans="1:16" ht="17.25" customHeight="1" outlineLevel="1">
      <c r="A63" s="126"/>
      <c r="B63" s="123"/>
      <c r="C63" s="56" t="s">
        <v>16</v>
      </c>
      <c r="D63" s="66"/>
      <c r="E63" s="66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40"/>
    </row>
    <row r="64" spans="1:16" ht="17.25" customHeight="1" outlineLevel="1">
      <c r="A64" s="126"/>
      <c r="B64" s="123"/>
      <c r="C64" s="56" t="s">
        <v>36</v>
      </c>
      <c r="D64" s="9">
        <v>432600</v>
      </c>
      <c r="E64" s="9">
        <v>432600</v>
      </c>
      <c r="F64" s="23">
        <f>'9 средства по кодам'!J39</f>
        <v>0</v>
      </c>
      <c r="G64" s="23">
        <f>'9 средства по кодам'!K39</f>
        <v>0</v>
      </c>
      <c r="H64" s="23">
        <f>'9 средства по кодам'!L39</f>
        <v>0</v>
      </c>
      <c r="I64" s="23">
        <f>'9 средства по кодам'!M39</f>
        <v>0</v>
      </c>
      <c r="J64" s="23">
        <v>432600</v>
      </c>
      <c r="K64" s="23">
        <f>'9 средства по кодам'!O39</f>
        <v>0</v>
      </c>
      <c r="L64" s="23">
        <f>'9 средства по кодам'!P39</f>
        <v>0</v>
      </c>
      <c r="M64" s="23">
        <f>'9 средства по кодам'!Q39</f>
        <v>0</v>
      </c>
      <c r="N64" s="23">
        <f>'9 средства по кодам'!R39</f>
        <v>0</v>
      </c>
      <c r="O64" s="23">
        <f>'9 средства по кодам'!S39</f>
        <v>0</v>
      </c>
      <c r="P64" s="40"/>
    </row>
    <row r="65" spans="1:16" ht="17.25" customHeight="1" outlineLevel="1">
      <c r="A65" s="126"/>
      <c r="B65" s="123"/>
      <c r="C65" s="56" t="s">
        <v>27</v>
      </c>
      <c r="D65" s="66"/>
      <c r="E65" s="66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</row>
    <row r="66" spans="1:16" ht="17.25" customHeight="1" outlineLevel="1">
      <c r="A66" s="126"/>
      <c r="B66" s="123"/>
      <c r="C66" s="56" t="s">
        <v>33</v>
      </c>
      <c r="D66" s="66"/>
      <c r="E66" s="66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</row>
    <row r="67" spans="1:16" ht="17.25" customHeight="1" outlineLevel="1">
      <c r="A67" s="127"/>
      <c r="B67" s="124"/>
      <c r="C67" s="56" t="s">
        <v>17</v>
      </c>
      <c r="D67" s="66"/>
      <c r="E67" s="66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</row>
    <row r="68" spans="1:16" ht="17.25" customHeight="1" outlineLevel="1">
      <c r="A68" s="125" t="s">
        <v>166</v>
      </c>
      <c r="B68" s="122" t="s">
        <v>138</v>
      </c>
      <c r="C68" s="66" t="s">
        <v>14</v>
      </c>
      <c r="D68" s="6">
        <v>184766</v>
      </c>
      <c r="E68" s="6">
        <v>0</v>
      </c>
      <c r="F68" s="22">
        <f t="shared" ref="F68:I68" si="14">SUM(F70:F74)</f>
        <v>0</v>
      </c>
      <c r="G68" s="22">
        <f t="shared" si="14"/>
        <v>0</v>
      </c>
      <c r="H68" s="22">
        <f t="shared" si="14"/>
        <v>0</v>
      </c>
      <c r="I68" s="22">
        <f t="shared" si="14"/>
        <v>0</v>
      </c>
      <c r="J68" s="22">
        <v>0</v>
      </c>
      <c r="K68" s="22">
        <f t="shared" ref="K68" si="15">SUM(K70:K74)</f>
        <v>0</v>
      </c>
      <c r="L68" s="22">
        <f>SUM(L70:L74)</f>
        <v>184766</v>
      </c>
      <c r="M68" s="22">
        <f t="shared" ref="M68:O68" si="16">SUM(M70:M74)</f>
        <v>184766</v>
      </c>
      <c r="N68" s="22">
        <f t="shared" si="16"/>
        <v>0</v>
      </c>
      <c r="O68" s="22">
        <f t="shared" si="16"/>
        <v>0</v>
      </c>
      <c r="P68" s="40"/>
    </row>
    <row r="69" spans="1:16" ht="17.25" customHeight="1" outlineLevel="1">
      <c r="A69" s="126"/>
      <c r="B69" s="123"/>
      <c r="C69" s="66" t="s">
        <v>15</v>
      </c>
      <c r="D69" s="66"/>
      <c r="E69" s="66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</row>
    <row r="70" spans="1:16" ht="17.25" customHeight="1" outlineLevel="1">
      <c r="A70" s="126"/>
      <c r="B70" s="123"/>
      <c r="C70" s="66" t="s">
        <v>16</v>
      </c>
      <c r="D70" s="66"/>
      <c r="E70" s="66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40"/>
    </row>
    <row r="71" spans="1:16" ht="17.25" customHeight="1" outlineLevel="1">
      <c r="A71" s="126"/>
      <c r="B71" s="123"/>
      <c r="C71" s="66" t="s">
        <v>36</v>
      </c>
      <c r="D71" s="6">
        <v>184766</v>
      </c>
      <c r="E71" s="6">
        <v>0</v>
      </c>
      <c r="F71" s="23"/>
      <c r="G71" s="23">
        <f>'9 средства по кодам'!K46</f>
        <v>0</v>
      </c>
      <c r="H71" s="23">
        <f>'9 средства по кодам'!L46</f>
        <v>0</v>
      </c>
      <c r="I71" s="23">
        <f>'9 средства по кодам'!M46</f>
        <v>0</v>
      </c>
      <c r="J71" s="23">
        <v>0</v>
      </c>
      <c r="K71" s="23">
        <f>'9 средства по кодам'!O46</f>
        <v>0</v>
      </c>
      <c r="L71" s="46">
        <v>184766</v>
      </c>
      <c r="M71" s="46">
        <v>184766</v>
      </c>
      <c r="N71" s="23">
        <f>'9 средства по кодам'!R46</f>
        <v>0</v>
      </c>
      <c r="O71" s="23">
        <f>'9 средства по кодам'!S46</f>
        <v>0</v>
      </c>
      <c r="P71" s="40"/>
    </row>
    <row r="72" spans="1:16" ht="17.25" customHeight="1" outlineLevel="1">
      <c r="A72" s="126"/>
      <c r="B72" s="123"/>
      <c r="C72" s="66" t="s">
        <v>27</v>
      </c>
      <c r="D72" s="66"/>
      <c r="E72" s="66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</row>
    <row r="73" spans="1:16" ht="17.25" customHeight="1" outlineLevel="1">
      <c r="A73" s="126"/>
      <c r="B73" s="123"/>
      <c r="C73" s="66" t="s">
        <v>33</v>
      </c>
      <c r="D73" s="66"/>
      <c r="E73" s="66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</row>
    <row r="74" spans="1:16" ht="17.25" customHeight="1" outlineLevel="1">
      <c r="A74" s="127"/>
      <c r="B74" s="124"/>
      <c r="C74" s="66" t="s">
        <v>17</v>
      </c>
      <c r="D74" s="66"/>
      <c r="E74" s="66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</row>
    <row r="75" spans="1:16" ht="17.25" customHeight="1" outlineLevel="1">
      <c r="A75" s="125" t="s">
        <v>167</v>
      </c>
      <c r="B75" s="122" t="s">
        <v>155</v>
      </c>
      <c r="C75" s="76" t="s">
        <v>14</v>
      </c>
      <c r="D75" s="6">
        <v>184766</v>
      </c>
      <c r="E75" s="6">
        <v>0</v>
      </c>
      <c r="F75" s="22">
        <f t="shared" ref="F75:I75" si="17">SUM(F77:F81)</f>
        <v>0</v>
      </c>
      <c r="G75" s="22">
        <f t="shared" si="17"/>
        <v>0</v>
      </c>
      <c r="H75" s="22">
        <f t="shared" si="17"/>
        <v>0</v>
      </c>
      <c r="I75" s="22">
        <f t="shared" si="17"/>
        <v>0</v>
      </c>
      <c r="J75" s="22">
        <v>0</v>
      </c>
      <c r="K75" s="22">
        <f t="shared" ref="K75" si="18">SUM(K77:K81)</f>
        <v>0</v>
      </c>
      <c r="L75" s="22">
        <f>L78</f>
        <v>40000</v>
      </c>
      <c r="M75" s="22">
        <f t="shared" ref="M75:O75" si="19">SUM(M77:M81)</f>
        <v>40000</v>
      </c>
      <c r="N75" s="22">
        <f t="shared" si="19"/>
        <v>0</v>
      </c>
      <c r="O75" s="22">
        <f t="shared" si="19"/>
        <v>0</v>
      </c>
      <c r="P75" s="40"/>
    </row>
    <row r="76" spans="1:16" ht="17.25" customHeight="1" outlineLevel="1">
      <c r="A76" s="126"/>
      <c r="B76" s="123"/>
      <c r="C76" s="76" t="s">
        <v>15</v>
      </c>
      <c r="D76" s="76"/>
      <c r="E76" s="76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</row>
    <row r="77" spans="1:16" ht="17.25" customHeight="1" outlineLevel="1">
      <c r="A77" s="126"/>
      <c r="B77" s="123"/>
      <c r="C77" s="76" t="s">
        <v>16</v>
      </c>
      <c r="D77" s="76"/>
      <c r="E77" s="76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40"/>
    </row>
    <row r="78" spans="1:16" ht="17.25" customHeight="1" outlineLevel="1">
      <c r="A78" s="126"/>
      <c r="B78" s="123"/>
      <c r="C78" s="76" t="s">
        <v>36</v>
      </c>
      <c r="D78" s="6">
        <v>184766</v>
      </c>
      <c r="E78" s="6">
        <v>0</v>
      </c>
      <c r="F78" s="23"/>
      <c r="G78" s="23">
        <f>'9 средства по кодам'!K53</f>
        <v>0</v>
      </c>
      <c r="H78" s="23">
        <f>'9 средства по кодам'!L53</f>
        <v>0</v>
      </c>
      <c r="I78" s="23">
        <f>'9 средства по кодам'!M53</f>
        <v>0</v>
      </c>
      <c r="J78" s="23">
        <v>0</v>
      </c>
      <c r="K78" s="23">
        <f>'9 средства по кодам'!O53</f>
        <v>0</v>
      </c>
      <c r="L78" s="46">
        <v>40000</v>
      </c>
      <c r="M78" s="46">
        <v>40000</v>
      </c>
      <c r="N78" s="23">
        <f>'9 средства по кодам'!R53</f>
        <v>0</v>
      </c>
      <c r="O78" s="23">
        <f>'9 средства по кодам'!S53</f>
        <v>0</v>
      </c>
      <c r="P78" s="40"/>
    </row>
    <row r="79" spans="1:16" ht="17.25" customHeight="1" outlineLevel="1">
      <c r="A79" s="126"/>
      <c r="B79" s="123"/>
      <c r="C79" s="76" t="s">
        <v>27</v>
      </c>
      <c r="D79" s="76"/>
      <c r="E79" s="76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</row>
    <row r="80" spans="1:16" ht="17.25" customHeight="1" outlineLevel="1">
      <c r="A80" s="126"/>
      <c r="B80" s="123"/>
      <c r="C80" s="76" t="s">
        <v>33</v>
      </c>
      <c r="D80" s="76"/>
      <c r="E80" s="76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</row>
    <row r="81" spans="1:16" ht="17.25" customHeight="1" outlineLevel="1">
      <c r="A81" s="127"/>
      <c r="B81" s="124"/>
      <c r="C81" s="76" t="s">
        <v>17</v>
      </c>
      <c r="D81" s="76"/>
      <c r="E81" s="76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</row>
    <row r="82" spans="1:16" ht="17.25" customHeight="1" outlineLevel="1">
      <c r="A82" s="125" t="s">
        <v>168</v>
      </c>
      <c r="B82" s="122" t="s">
        <v>158</v>
      </c>
      <c r="C82" s="76" t="s">
        <v>14</v>
      </c>
      <c r="D82" s="6">
        <v>184766</v>
      </c>
      <c r="E82" s="6">
        <v>0</v>
      </c>
      <c r="F82" s="22">
        <f t="shared" ref="F82:I82" si="20">SUM(F84:F88)</f>
        <v>0</v>
      </c>
      <c r="G82" s="22">
        <f t="shared" si="20"/>
        <v>0</v>
      </c>
      <c r="H82" s="22">
        <f t="shared" si="20"/>
        <v>0</v>
      </c>
      <c r="I82" s="22">
        <f t="shared" si="20"/>
        <v>0</v>
      </c>
      <c r="J82" s="22">
        <v>0</v>
      </c>
      <c r="K82" s="22">
        <f t="shared" ref="K82" si="21">SUM(K84:K88)</f>
        <v>0</v>
      </c>
      <c r="L82" s="22">
        <f>SUM(L84:L88)</f>
        <v>3500000</v>
      </c>
      <c r="M82" s="22">
        <f t="shared" ref="M82:O82" si="22">SUM(M84:M88)</f>
        <v>0</v>
      </c>
      <c r="N82" s="22">
        <f t="shared" si="22"/>
        <v>0</v>
      </c>
      <c r="O82" s="22">
        <f t="shared" si="22"/>
        <v>0</v>
      </c>
      <c r="P82" s="40"/>
    </row>
    <row r="83" spans="1:16" ht="17.25" customHeight="1" outlineLevel="1">
      <c r="A83" s="126"/>
      <c r="B83" s="123"/>
      <c r="C83" s="76" t="s">
        <v>15</v>
      </c>
      <c r="D83" s="76"/>
      <c r="E83" s="76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</row>
    <row r="84" spans="1:16" ht="17.25" customHeight="1" outlineLevel="1">
      <c r="A84" s="126"/>
      <c r="B84" s="123"/>
      <c r="C84" s="76" t="s">
        <v>16</v>
      </c>
      <c r="D84" s="76"/>
      <c r="E84" s="76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40"/>
    </row>
    <row r="85" spans="1:16" ht="17.25" customHeight="1" outlineLevel="1">
      <c r="A85" s="126"/>
      <c r="B85" s="123"/>
      <c r="C85" s="76" t="s">
        <v>36</v>
      </c>
      <c r="D85" s="6">
        <v>184766</v>
      </c>
      <c r="E85" s="6">
        <v>0</v>
      </c>
      <c r="F85" s="23"/>
      <c r="G85" s="23">
        <f>'9 средства по кодам'!K57</f>
        <v>0</v>
      </c>
      <c r="H85" s="23">
        <f>'9 средства по кодам'!L57</f>
        <v>0</v>
      </c>
      <c r="I85" s="23">
        <f>'9 средства по кодам'!M57</f>
        <v>0</v>
      </c>
      <c r="J85" s="23">
        <v>0</v>
      </c>
      <c r="K85" s="23">
        <f>'9 средства по кодам'!O57</f>
        <v>0</v>
      </c>
      <c r="L85" s="46">
        <v>3500000</v>
      </c>
      <c r="M85" s="46">
        <v>0</v>
      </c>
      <c r="N85" s="23">
        <f>'9 средства по кодам'!R57</f>
        <v>0</v>
      </c>
      <c r="O85" s="23">
        <f>'9 средства по кодам'!S57</f>
        <v>0</v>
      </c>
      <c r="P85" s="40"/>
    </row>
    <row r="86" spans="1:16" ht="17.25" customHeight="1" outlineLevel="1">
      <c r="A86" s="126"/>
      <c r="B86" s="123"/>
      <c r="C86" s="76" t="s">
        <v>27</v>
      </c>
      <c r="D86" s="76"/>
      <c r="E86" s="76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</row>
    <row r="87" spans="1:16" ht="17.25" customHeight="1" outlineLevel="1">
      <c r="A87" s="126"/>
      <c r="B87" s="123"/>
      <c r="C87" s="76" t="s">
        <v>33</v>
      </c>
      <c r="D87" s="76"/>
      <c r="E87" s="76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</row>
    <row r="88" spans="1:16" ht="17.25" customHeight="1" outlineLevel="1">
      <c r="A88" s="127"/>
      <c r="B88" s="124"/>
      <c r="C88" s="76" t="s">
        <v>17</v>
      </c>
      <c r="D88" s="76"/>
      <c r="E88" s="76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</row>
    <row r="89" spans="1:16" ht="17.25" customHeight="1" outlineLevel="1">
      <c r="A89" s="125" t="s">
        <v>169</v>
      </c>
      <c r="B89" s="122" t="s">
        <v>161</v>
      </c>
      <c r="C89" s="76" t="s">
        <v>14</v>
      </c>
      <c r="D89" s="6">
        <v>184766</v>
      </c>
      <c r="E89" s="6">
        <v>0</v>
      </c>
      <c r="F89" s="22">
        <f t="shared" ref="F89:I89" si="23">SUM(F91:F95)</f>
        <v>0</v>
      </c>
      <c r="G89" s="22">
        <f t="shared" si="23"/>
        <v>0</v>
      </c>
      <c r="H89" s="22">
        <f t="shared" si="23"/>
        <v>0</v>
      </c>
      <c r="I89" s="22">
        <f t="shared" si="23"/>
        <v>0</v>
      </c>
      <c r="J89" s="22">
        <v>0</v>
      </c>
      <c r="K89" s="22">
        <f t="shared" ref="K89" si="24">SUM(K91:K95)</f>
        <v>0</v>
      </c>
      <c r="L89" s="22">
        <f>SUM(L91:L95)</f>
        <v>750000</v>
      </c>
      <c r="M89" s="22">
        <f t="shared" ref="M89:O89" si="25">SUM(M91:M95)</f>
        <v>0</v>
      </c>
      <c r="N89" s="22">
        <f t="shared" si="25"/>
        <v>0</v>
      </c>
      <c r="O89" s="22">
        <f t="shared" si="25"/>
        <v>0</v>
      </c>
      <c r="P89" s="40"/>
    </row>
    <row r="90" spans="1:16" ht="17.25" customHeight="1" outlineLevel="1">
      <c r="A90" s="126"/>
      <c r="B90" s="123"/>
      <c r="C90" s="76" t="s">
        <v>15</v>
      </c>
      <c r="D90" s="76"/>
      <c r="E90" s="76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</row>
    <row r="91" spans="1:16" ht="17.25" customHeight="1" outlineLevel="1">
      <c r="A91" s="126"/>
      <c r="B91" s="123"/>
      <c r="C91" s="76" t="s">
        <v>16</v>
      </c>
      <c r="D91" s="76"/>
      <c r="E91" s="76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40"/>
    </row>
    <row r="92" spans="1:16" ht="17.25" customHeight="1" outlineLevel="1">
      <c r="A92" s="126"/>
      <c r="B92" s="123"/>
      <c r="C92" s="76" t="s">
        <v>36</v>
      </c>
      <c r="D92" s="6">
        <v>184766</v>
      </c>
      <c r="E92" s="6">
        <v>0</v>
      </c>
      <c r="F92" s="23"/>
      <c r="G92" s="23">
        <f>'9 средства по кодам'!K64</f>
        <v>0</v>
      </c>
      <c r="H92" s="23">
        <f>'9 средства по кодам'!L64</f>
        <v>0</v>
      </c>
      <c r="I92" s="23">
        <f>'9 средства по кодам'!M64</f>
        <v>0</v>
      </c>
      <c r="J92" s="23">
        <v>0</v>
      </c>
      <c r="K92" s="23">
        <f>'9 средства по кодам'!O64</f>
        <v>0</v>
      </c>
      <c r="L92" s="46">
        <v>750000</v>
      </c>
      <c r="M92" s="46">
        <v>0</v>
      </c>
      <c r="N92" s="23">
        <f>'9 средства по кодам'!R64</f>
        <v>0</v>
      </c>
      <c r="O92" s="23">
        <f>'9 средства по кодам'!S64</f>
        <v>0</v>
      </c>
      <c r="P92" s="40"/>
    </row>
    <row r="93" spans="1:16" ht="17.25" customHeight="1" outlineLevel="1">
      <c r="A93" s="126"/>
      <c r="B93" s="123"/>
      <c r="C93" s="76" t="s">
        <v>27</v>
      </c>
      <c r="D93" s="76"/>
      <c r="E93" s="76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</row>
    <row r="94" spans="1:16" ht="17.25" customHeight="1" outlineLevel="1">
      <c r="A94" s="126"/>
      <c r="B94" s="123"/>
      <c r="C94" s="76" t="s">
        <v>33</v>
      </c>
      <c r="D94" s="76"/>
      <c r="E94" s="76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</row>
    <row r="95" spans="1:16" ht="17.25" customHeight="1" outlineLevel="1">
      <c r="A95" s="127"/>
      <c r="B95" s="124"/>
      <c r="C95" s="76" t="s">
        <v>17</v>
      </c>
      <c r="D95" s="76"/>
      <c r="E95" s="76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</row>
    <row r="96" spans="1:16" ht="17.25" customHeight="1" outlineLevel="1">
      <c r="A96" s="125" t="s">
        <v>173</v>
      </c>
      <c r="B96" s="122" t="s">
        <v>164</v>
      </c>
      <c r="C96" s="76" t="s">
        <v>14</v>
      </c>
      <c r="D96" s="6">
        <v>184766</v>
      </c>
      <c r="E96" s="6">
        <v>0</v>
      </c>
      <c r="F96" s="22">
        <f t="shared" ref="F96:I96" si="26">SUM(F98:F102)</f>
        <v>0</v>
      </c>
      <c r="G96" s="22">
        <f t="shared" si="26"/>
        <v>0</v>
      </c>
      <c r="H96" s="22">
        <f t="shared" si="26"/>
        <v>0</v>
      </c>
      <c r="I96" s="22">
        <f t="shared" si="26"/>
        <v>0</v>
      </c>
      <c r="J96" s="22">
        <v>0</v>
      </c>
      <c r="K96" s="22">
        <f t="shared" ref="K96" si="27">SUM(K98:K102)</f>
        <v>0</v>
      </c>
      <c r="L96" s="22">
        <f>SUM(L98:L102)</f>
        <v>2700000</v>
      </c>
      <c r="M96" s="22">
        <f t="shared" ref="M96:O96" si="28">SUM(M98:M102)</f>
        <v>0</v>
      </c>
      <c r="N96" s="22">
        <f t="shared" si="28"/>
        <v>0</v>
      </c>
      <c r="O96" s="22">
        <f t="shared" si="28"/>
        <v>0</v>
      </c>
      <c r="P96" s="40"/>
    </row>
    <row r="97" spans="1:16" ht="17.25" customHeight="1" outlineLevel="1">
      <c r="A97" s="126"/>
      <c r="B97" s="123"/>
      <c r="C97" s="76" t="s">
        <v>15</v>
      </c>
      <c r="D97" s="76"/>
      <c r="E97" s="76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</row>
    <row r="98" spans="1:16" ht="17.25" customHeight="1" outlineLevel="1">
      <c r="A98" s="126"/>
      <c r="B98" s="123"/>
      <c r="C98" s="76" t="s">
        <v>16</v>
      </c>
      <c r="D98" s="76"/>
      <c r="E98" s="76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40"/>
    </row>
    <row r="99" spans="1:16" ht="17.25" customHeight="1" outlineLevel="1">
      <c r="A99" s="126"/>
      <c r="B99" s="123"/>
      <c r="C99" s="76" t="s">
        <v>36</v>
      </c>
      <c r="D99" s="6">
        <v>184766</v>
      </c>
      <c r="E99" s="6">
        <v>0</v>
      </c>
      <c r="F99" s="23"/>
      <c r="G99" s="23">
        <f>'9 средства по кодам'!K71</f>
        <v>0</v>
      </c>
      <c r="H99" s="23">
        <f>'9 средства по кодам'!L71</f>
        <v>0</v>
      </c>
      <c r="I99" s="23">
        <f>'9 средства по кодам'!M71</f>
        <v>0</v>
      </c>
      <c r="J99" s="23">
        <v>0</v>
      </c>
      <c r="K99" s="23">
        <f>'9 средства по кодам'!O71</f>
        <v>0</v>
      </c>
      <c r="L99" s="46">
        <v>2700000</v>
      </c>
      <c r="M99" s="46">
        <v>0</v>
      </c>
      <c r="N99" s="23">
        <f>'9 средства по кодам'!R71</f>
        <v>0</v>
      </c>
      <c r="O99" s="23">
        <f>'9 средства по кодам'!S71</f>
        <v>0</v>
      </c>
      <c r="P99" s="40"/>
    </row>
    <row r="100" spans="1:16" ht="17.25" customHeight="1" outlineLevel="1">
      <c r="A100" s="126"/>
      <c r="B100" s="123"/>
      <c r="C100" s="76" t="s">
        <v>27</v>
      </c>
      <c r="D100" s="76"/>
      <c r="E100" s="76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</row>
    <row r="101" spans="1:16" ht="17.25" customHeight="1" outlineLevel="1">
      <c r="A101" s="126"/>
      <c r="B101" s="123"/>
      <c r="C101" s="76" t="s">
        <v>33</v>
      </c>
      <c r="D101" s="76"/>
      <c r="E101" s="76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</row>
    <row r="102" spans="1:16" ht="17.25" customHeight="1" outlineLevel="1">
      <c r="A102" s="127"/>
      <c r="B102" s="124"/>
      <c r="C102" s="76" t="s">
        <v>17</v>
      </c>
      <c r="D102" s="76"/>
      <c r="E102" s="76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</row>
    <row r="105" spans="1:16" ht="9.75" customHeight="1">
      <c r="F105" s="19"/>
      <c r="G105" s="19"/>
      <c r="H105" s="19"/>
      <c r="J105" s="19"/>
      <c r="K105" s="19"/>
      <c r="L105" s="19"/>
      <c r="M105" s="19"/>
      <c r="N105" s="19"/>
      <c r="O105" s="19"/>
    </row>
    <row r="106" spans="1:16">
      <c r="F106" s="19"/>
      <c r="G106" s="19"/>
      <c r="H106" s="19"/>
      <c r="J106" s="19"/>
      <c r="K106" s="19"/>
      <c r="L106" s="19"/>
      <c r="M106" s="19"/>
      <c r="N106" s="19"/>
      <c r="O106" s="19"/>
    </row>
    <row r="109" spans="1:16"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</row>
    <row r="110" spans="1:16"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</row>
    <row r="111" spans="1:16"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</row>
    <row r="112" spans="1:16">
      <c r="F112" s="41"/>
      <c r="G112" s="41"/>
      <c r="H112" s="41"/>
      <c r="I112" s="41"/>
      <c r="J112" s="41"/>
      <c r="K112" s="41"/>
    </row>
    <row r="114" spans="6:16" ht="106.5" customHeight="1"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</row>
  </sheetData>
  <mergeCells count="40">
    <mergeCell ref="A89:A95"/>
    <mergeCell ref="B89:B95"/>
    <mergeCell ref="A96:A102"/>
    <mergeCell ref="B96:B102"/>
    <mergeCell ref="P2:P4"/>
    <mergeCell ref="A19:A25"/>
    <mergeCell ref="B19:B25"/>
    <mergeCell ref="A1:P1"/>
    <mergeCell ref="H3:I3"/>
    <mergeCell ref="J3:K3"/>
    <mergeCell ref="L3:M3"/>
    <mergeCell ref="A2:A4"/>
    <mergeCell ref="B2:B4"/>
    <mergeCell ref="F2:M2"/>
    <mergeCell ref="F3:G3"/>
    <mergeCell ref="C2:C4"/>
    <mergeCell ref="D2:E3"/>
    <mergeCell ref="N2:O3"/>
    <mergeCell ref="A75:A81"/>
    <mergeCell ref="B75:B81"/>
    <mergeCell ref="A82:A88"/>
    <mergeCell ref="B82:B88"/>
    <mergeCell ref="A12:A18"/>
    <mergeCell ref="B12:B18"/>
    <mergeCell ref="A26:A32"/>
    <mergeCell ref="A54:A60"/>
    <mergeCell ref="B54:B60"/>
    <mergeCell ref="A40:A46"/>
    <mergeCell ref="B26:B32"/>
    <mergeCell ref="A33:A39"/>
    <mergeCell ref="A47:A53"/>
    <mergeCell ref="B47:B53"/>
    <mergeCell ref="A61:A67"/>
    <mergeCell ref="B61:B67"/>
    <mergeCell ref="A5:A11"/>
    <mergeCell ref="B40:B46"/>
    <mergeCell ref="B33:B39"/>
    <mergeCell ref="B5:B11"/>
    <mergeCell ref="A68:A74"/>
    <mergeCell ref="B68:B74"/>
  </mergeCells>
  <pageMargins left="0.25" right="0.25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8 показатели </vt:lpstr>
      <vt:lpstr>9 средства по кодам</vt:lpstr>
      <vt:lpstr>10 средства бюджет</vt:lpstr>
      <vt:lpstr>'10 средства бюджет'!Область_печати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verhoturova</dc:creator>
  <cp:lastModifiedBy>ADMIN</cp:lastModifiedBy>
  <cp:lastPrinted>2017-03-15T07:33:27Z</cp:lastPrinted>
  <dcterms:created xsi:type="dcterms:W3CDTF">2007-07-17T01:27:34Z</dcterms:created>
  <dcterms:modified xsi:type="dcterms:W3CDTF">2017-05-12T04:55:55Z</dcterms:modified>
</cp:coreProperties>
</file>