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8415" windowHeight="6750" tabRatio="959" activeTab="2"/>
  </bookViews>
  <sheets>
    <sheet name="8 показатели " sheetId="1" r:id="rId1"/>
    <sheet name="9 средства по кодам" sheetId="13" r:id="rId2"/>
    <sheet name="10 средства бюджет" sheetId="12" r:id="rId3"/>
  </sheets>
  <definedNames>
    <definedName name="_xlnm.Print_Area" localSheetId="2">'10 средства бюджет'!$A$1:$P$70</definedName>
  </definedNames>
  <calcPr calcId="125725" refMode="R1C1"/>
</workbook>
</file>

<file path=xl/calcChain.xml><?xml version="1.0" encoding="utf-8"?>
<calcChain xmlns="http://schemas.openxmlformats.org/spreadsheetml/2006/main">
  <c r="E64" i="12"/>
  <c r="E61" s="1"/>
  <c r="F64"/>
  <c r="F61" s="1"/>
  <c r="G64"/>
  <c r="G61" s="1"/>
  <c r="H64"/>
  <c r="H61" s="1"/>
  <c r="I64"/>
  <c r="I61" s="1"/>
  <c r="J64"/>
  <c r="J61" s="1"/>
  <c r="K64"/>
  <c r="K61" s="1"/>
  <c r="L64"/>
  <c r="L61" s="1"/>
  <c r="M64"/>
  <c r="M61" s="1"/>
  <c r="N64"/>
  <c r="N61" s="1"/>
  <c r="O64"/>
  <c r="O61" s="1"/>
  <c r="D64"/>
  <c r="D61" s="1"/>
  <c r="B12"/>
  <c r="Q37" i="13" l="1"/>
  <c r="Q34"/>
  <c r="Q25"/>
  <c r="Q22"/>
  <c r="Q18"/>
  <c r="Q11"/>
  <c r="S37"/>
  <c r="R37"/>
  <c r="P37"/>
  <c r="N37"/>
  <c r="M37"/>
  <c r="L37"/>
  <c r="K37"/>
  <c r="J37"/>
  <c r="I37"/>
  <c r="H37"/>
  <c r="P11"/>
  <c r="L16"/>
  <c r="Q7" l="1"/>
  <c r="M8" i="12" s="1"/>
  <c r="Q9" i="13"/>
  <c r="O10"/>
  <c r="P28"/>
  <c r="O25"/>
  <c r="O18"/>
  <c r="O11"/>
  <c r="O9" l="1"/>
  <c r="O7" s="1"/>
  <c r="N34"/>
  <c r="N31"/>
  <c r="P18" l="1"/>
  <c r="L22" i="12" s="1"/>
  <c r="L19" s="1"/>
  <c r="P22" i="13"/>
  <c r="L29" i="12" s="1"/>
  <c r="L26" s="1"/>
  <c r="P25" i="13"/>
  <c r="P31"/>
  <c r="P34"/>
  <c r="L27"/>
  <c r="L25" s="1"/>
  <c r="H36" i="12" s="1"/>
  <c r="H33" s="1"/>
  <c r="L24" i="13"/>
  <c r="L22" s="1"/>
  <c r="H29" i="12" s="1"/>
  <c r="H26" s="1"/>
  <c r="L21" i="13"/>
  <c r="L20"/>
  <c r="L18" s="1"/>
  <c r="H22" i="12" s="1"/>
  <c r="H19" s="1"/>
  <c r="L14" i="13"/>
  <c r="L13"/>
  <c r="M57" i="12"/>
  <c r="M54" s="1"/>
  <c r="H34" i="13"/>
  <c r="D57" i="12" s="1"/>
  <c r="D54" s="1"/>
  <c r="I34" i="13"/>
  <c r="E57" i="12" s="1"/>
  <c r="E54" s="1"/>
  <c r="J34" i="13"/>
  <c r="F57" i="12" s="1"/>
  <c r="F54" s="1"/>
  <c r="K34" i="13"/>
  <c r="G57" i="12" s="1"/>
  <c r="G54" s="1"/>
  <c r="L34" i="13"/>
  <c r="H57" i="12" s="1"/>
  <c r="H54" s="1"/>
  <c r="M34" i="13"/>
  <c r="I57" i="12" s="1"/>
  <c r="I54" s="1"/>
  <c r="K57"/>
  <c r="K54" s="1"/>
  <c r="H31" i="13"/>
  <c r="D50" i="12" s="1"/>
  <c r="D47" s="1"/>
  <c r="I31" i="13"/>
  <c r="E50" i="12" s="1"/>
  <c r="E47" s="1"/>
  <c r="J31" i="13"/>
  <c r="F50" i="12" s="1"/>
  <c r="F47" s="1"/>
  <c r="K31" i="13"/>
  <c r="G50" i="12" s="1"/>
  <c r="G47" s="1"/>
  <c r="L31" i="13"/>
  <c r="H50" i="12" s="1"/>
  <c r="H47" s="1"/>
  <c r="M31" i="13"/>
  <c r="I50" i="12" s="1"/>
  <c r="I47" s="1"/>
  <c r="K50"/>
  <c r="K47" s="1"/>
  <c r="H28" i="13"/>
  <c r="D42" i="12" s="1"/>
  <c r="D40" s="1"/>
  <c r="I28" i="13"/>
  <c r="E42" i="12" s="1"/>
  <c r="E40" s="1"/>
  <c r="J28" i="13"/>
  <c r="F42" i="12" s="1"/>
  <c r="F40" s="1"/>
  <c r="K28" i="13"/>
  <c r="G42" i="12" s="1"/>
  <c r="G40" s="1"/>
  <c r="L28" i="13"/>
  <c r="H42" i="12" s="1"/>
  <c r="H40" s="1"/>
  <c r="M28" i="13"/>
  <c r="I42" i="12" s="1"/>
  <c r="I40" s="1"/>
  <c r="N28" i="13"/>
  <c r="J42" i="12" s="1"/>
  <c r="J40" s="1"/>
  <c r="K42"/>
  <c r="K40" s="1"/>
  <c r="H25" i="13"/>
  <c r="D36" i="12" s="1"/>
  <c r="D33" s="1"/>
  <c r="I25" i="13"/>
  <c r="E36" i="12" s="1"/>
  <c r="E33" s="1"/>
  <c r="J25" i="13"/>
  <c r="F36" i="12" s="1"/>
  <c r="F33" s="1"/>
  <c r="K25" i="13"/>
  <c r="G36" i="12" s="1"/>
  <c r="G33" s="1"/>
  <c r="M25" i="13"/>
  <c r="I36" i="12" s="1"/>
  <c r="I33" s="1"/>
  <c r="K36"/>
  <c r="K33" s="1"/>
  <c r="H22" i="13"/>
  <c r="D29" i="12" s="1"/>
  <c r="D26" s="1"/>
  <c r="I22" i="13"/>
  <c r="E29" i="12" s="1"/>
  <c r="E26" s="1"/>
  <c r="J22" i="13"/>
  <c r="F29" i="12" s="1"/>
  <c r="F26" s="1"/>
  <c r="K22" i="13"/>
  <c r="G29" i="12" s="1"/>
  <c r="G26" s="1"/>
  <c r="M22" i="13"/>
  <c r="I29" i="12" s="1"/>
  <c r="I26" s="1"/>
  <c r="K29"/>
  <c r="K26" s="1"/>
  <c r="H18" i="13"/>
  <c r="D22" i="12" s="1"/>
  <c r="D19" s="1"/>
  <c r="I18" i="13"/>
  <c r="E22" i="12" s="1"/>
  <c r="E19" s="1"/>
  <c r="J18" i="13"/>
  <c r="F22" i="12" s="1"/>
  <c r="F19" s="1"/>
  <c r="K18" i="13"/>
  <c r="G22" i="12" s="1"/>
  <c r="G19" s="1"/>
  <c r="M18" i="13"/>
  <c r="I22" i="12" s="1"/>
  <c r="I19" s="1"/>
  <c r="N18" i="13"/>
  <c r="K22" i="12"/>
  <c r="K19" s="1"/>
  <c r="H10" i="13"/>
  <c r="D7" i="12" s="1"/>
  <c r="I10" i="13"/>
  <c r="E7" i="12" s="1"/>
  <c r="J10" i="13"/>
  <c r="F7" i="12" s="1"/>
  <c r="K10" i="13"/>
  <c r="G7" i="12" s="1"/>
  <c r="L10" i="13"/>
  <c r="H7" i="12" s="1"/>
  <c r="M10" i="13"/>
  <c r="I7" i="12" s="1"/>
  <c r="N10" i="13"/>
  <c r="J7" i="12" s="1"/>
  <c r="K7"/>
  <c r="H11" i="13"/>
  <c r="I11"/>
  <c r="J11"/>
  <c r="F15" i="12" s="1"/>
  <c r="F12" s="1"/>
  <c r="K11" i="13"/>
  <c r="M11"/>
  <c r="N11"/>
  <c r="R34"/>
  <c r="N57" i="12" s="1"/>
  <c r="N54" s="1"/>
  <c r="S34" i="13"/>
  <c r="O57" i="12" s="1"/>
  <c r="O54" s="1"/>
  <c r="M50"/>
  <c r="M47" s="1"/>
  <c r="R31" i="13"/>
  <c r="N50" i="12" s="1"/>
  <c r="N47" s="1"/>
  <c r="S31" i="13"/>
  <c r="O50" i="12" s="1"/>
  <c r="O47" s="1"/>
  <c r="M42"/>
  <c r="M40" s="1"/>
  <c r="R28" i="13"/>
  <c r="N42" i="12" s="1"/>
  <c r="N40" s="1"/>
  <c r="S28" i="13"/>
  <c r="O42" i="12" s="1"/>
  <c r="O40" s="1"/>
  <c r="M36"/>
  <c r="M33" s="1"/>
  <c r="R25" i="13"/>
  <c r="N36" i="12" s="1"/>
  <c r="N33" s="1"/>
  <c r="S25" i="13"/>
  <c r="O36" i="12" s="1"/>
  <c r="O33" s="1"/>
  <c r="M29"/>
  <c r="M26" s="1"/>
  <c r="R22" i="13"/>
  <c r="N29" i="12" s="1"/>
  <c r="N26" s="1"/>
  <c r="S22" i="13"/>
  <c r="O29" i="12" s="1"/>
  <c r="O26" s="1"/>
  <c r="M22"/>
  <c r="M19" s="1"/>
  <c r="R18" i="13"/>
  <c r="N22" i="12" s="1"/>
  <c r="N19" s="1"/>
  <c r="S18" i="13"/>
  <c r="O22" i="12" s="1"/>
  <c r="O19" s="1"/>
  <c r="M15"/>
  <c r="M12" s="1"/>
  <c r="R11" i="13"/>
  <c r="N15" i="12" s="1"/>
  <c r="N12" s="1"/>
  <c r="S11" i="13"/>
  <c r="O15" i="12" s="1"/>
  <c r="O12" s="1"/>
  <c r="M7"/>
  <c r="R10" i="13"/>
  <c r="N7" i="12" s="1"/>
  <c r="S10" i="13"/>
  <c r="O7" i="12" s="1"/>
  <c r="L36"/>
  <c r="L33" s="1"/>
  <c r="P9" i="13" l="1"/>
  <c r="P7"/>
  <c r="I7"/>
  <c r="N7"/>
  <c r="L15" i="12"/>
  <c r="L12" s="1"/>
  <c r="H7" i="13"/>
  <c r="K7"/>
  <c r="J7"/>
  <c r="L11"/>
  <c r="H15" i="12" s="1"/>
  <c r="H12" s="1"/>
  <c r="M7" i="13"/>
  <c r="I15" i="12"/>
  <c r="I12" s="1"/>
  <c r="E15"/>
  <c r="E12" s="1"/>
  <c r="M5"/>
  <c r="D15"/>
  <c r="D12" s="1"/>
  <c r="K15"/>
  <c r="K12" s="1"/>
  <c r="G15"/>
  <c r="G12" s="1"/>
  <c r="S9" i="13"/>
  <c r="O8" i="12" s="1"/>
  <c r="O5" s="1"/>
  <c r="S7" i="13"/>
  <c r="J9"/>
  <c r="F8" i="12" s="1"/>
  <c r="F5" s="1"/>
  <c r="H9" i="13"/>
  <c r="D8" i="12" s="1"/>
  <c r="D5" s="1"/>
  <c r="K8"/>
  <c r="K5" s="1"/>
  <c r="M9" i="13"/>
  <c r="I8" i="12" s="1"/>
  <c r="I5" s="1"/>
  <c r="K9" i="13"/>
  <c r="G8" i="12" s="1"/>
  <c r="G5" s="1"/>
  <c r="I9" i="13"/>
  <c r="E8" i="12" s="1"/>
  <c r="E5" s="1"/>
  <c r="R9" i="13"/>
  <c r="N8" i="12" s="1"/>
  <c r="N5" s="1"/>
  <c r="R7" i="13"/>
  <c r="L7" l="1"/>
  <c r="L9"/>
  <c r="H8" i="12" s="1"/>
  <c r="H5" s="1"/>
  <c r="L57"/>
  <c r="L54" s="1"/>
  <c r="L50" l="1"/>
  <c r="L47" s="1"/>
  <c r="L42"/>
  <c r="L40" s="1"/>
  <c r="L7" l="1"/>
  <c r="L8"/>
  <c r="L5" l="1"/>
  <c r="B33" l="1"/>
  <c r="B26"/>
  <c r="B5"/>
  <c r="B19"/>
</calcChain>
</file>

<file path=xl/sharedStrings.xml><?xml version="1.0" encoding="utf-8"?>
<sst xmlns="http://schemas.openxmlformats.org/spreadsheetml/2006/main" count="392" uniqueCount="159">
  <si>
    <t>№ п/п</t>
  </si>
  <si>
    <t>Цель, задачи, показатели результативности</t>
  </si>
  <si>
    <t>Текущий год</t>
  </si>
  <si>
    <t>Плановый период</t>
  </si>
  <si>
    <t>план</t>
  </si>
  <si>
    <t>факт</t>
  </si>
  <si>
    <t>январь - март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</si>
  <si>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</si>
  <si>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</si>
  <si>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</si>
  <si>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измере-ния</t>
  </si>
  <si>
    <t>январь - июнь</t>
  </si>
  <si>
    <t>январь-сентябрь</t>
  </si>
  <si>
    <t>Весовой критерий</t>
  </si>
  <si>
    <t>Отчетный период (два предшествующих года)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</si>
  <si>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</si>
  <si>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</si>
  <si>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</si>
  <si>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</si>
  <si>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</si>
  <si>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</si>
  <si>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</si>
  <si>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</si>
  <si>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</si>
  <si>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</si>
  <si>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</si>
  <si>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</si>
  <si>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</si>
  <si>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</si>
  <si>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</si>
  <si>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</si>
  <si>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</si>
  <si>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</si>
  <si>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</si>
  <si>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в том числе по ГРБС:</t>
  </si>
  <si>
    <t>Ф.И.О.</t>
  </si>
  <si>
    <t>Муниципальная программа</t>
  </si>
  <si>
    <t>Наименование муниципальной программы, подпрограммы муниципальной программы</t>
  </si>
  <si>
    <t>бюджеты поселений</t>
  </si>
  <si>
    <t xml:space="preserve">бюджеты поселений </t>
  </si>
  <si>
    <t>краевой бюджет</t>
  </si>
  <si>
    <t xml:space="preserve">районный бюджет           </t>
  </si>
  <si>
    <t>0412</t>
  </si>
  <si>
    <t>2014 (отчетный год)</t>
  </si>
  <si>
    <t>подпись</t>
  </si>
  <si>
    <t>(с расшифровкой по главным распорядителям средств районного бюджета,  основным мероприятиям, а также по годам реализации мунипальной программы)</t>
  </si>
  <si>
    <t>Мероприятие 1</t>
  </si>
  <si>
    <t>Мероприятие 2</t>
  </si>
  <si>
    <t>Мероприятие 3</t>
  </si>
  <si>
    <t>%</t>
  </si>
  <si>
    <t>1-ый год 2016</t>
  </si>
  <si>
    <t>2-ой год 2017</t>
  </si>
  <si>
    <t>090</t>
  </si>
  <si>
    <t>2015 (текущий год)</t>
  </si>
  <si>
    <t>"Управление имуществом Емельяновского района"</t>
  </si>
  <si>
    <t>Мероприятие 4</t>
  </si>
  <si>
    <t>1298021</t>
  </si>
  <si>
    <t>162</t>
  </si>
  <si>
    <t>1298043</t>
  </si>
  <si>
    <t>1298101</t>
  </si>
  <si>
    <t>1298102</t>
  </si>
  <si>
    <t>1298100</t>
  </si>
  <si>
    <t>1297751</t>
  </si>
  <si>
    <t>1298108</t>
  </si>
  <si>
    <t>Статус (муниципальная программа, мероприятия муниципальной программы)</t>
  </si>
  <si>
    <t>"Обеспечение реализации муниципальной программы"</t>
  </si>
  <si>
    <t>"Проведение работ по определению рыночной стоимости объектов недвижимости"</t>
  </si>
  <si>
    <t>"Проведение работ по формированию и изготовлению кадастровой документации для постановки на кадастровый учет объектов недвижимости"</t>
  </si>
  <si>
    <t>"Проведение работ по узакониванию бесхозяйных объектов"</t>
  </si>
  <si>
    <t>0113</t>
  </si>
  <si>
    <t>0501</t>
  </si>
  <si>
    <t>Мероприятие 5</t>
  </si>
  <si>
    <t>Межбюджетные трансферты бюджету поселка Емельяново на приведение зданий (помещений) в муниципальных образованиях Красноярского края в соответствиие с требованиями, установленными для многофункциональных центров, в рамках отдельных мероприятий муниципальной программы «Управление муниципальным имуществом Емельяновского района»</t>
  </si>
  <si>
    <t>Мероприятие 6</t>
  </si>
  <si>
    <t>Обеспечение взноса на капитальный ремонт общего имущества в многоквартирных домах, собственником помещений в которых является муниципальное образование Емельяновский район в рамках отдельных мероприятий муниципальной программы «Управление муниципальным имуществом Емельяновского района»</t>
  </si>
  <si>
    <t>Цель: повышение результативности и эффективности управления, использования и распоряжения  муниципальной собственностью</t>
  </si>
  <si>
    <t xml:space="preserve">Темп прироста дебиторской задолженности по арендной плате на начало года </t>
  </si>
  <si>
    <t>Отношение поступившей дебиторской задолженности по арендной плате за земельные участки по отношению к размеру дебиторской задолженности на начало года</t>
  </si>
  <si>
    <t>Доля поступлений по дебиторской задолженности в общем объеме поступлений</t>
  </si>
  <si>
    <t>Доля бесхозяйных объектов, прошедших государственную регистрацию</t>
  </si>
  <si>
    <t>1.1</t>
  </si>
  <si>
    <t>Отдельное мероприятие  «Обеспечение реализации муниципальной программы»</t>
  </si>
  <si>
    <t>Доходы, поступающие в порядке возмещения расходов, понесенные в связи с эксплуатацией имущества муниципальных районов</t>
  </si>
  <si>
    <t>1.1.1</t>
  </si>
  <si>
    <t>тыс.руб.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</si>
  <si>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за заключение договоров аренды указанных земельных участков </t>
  </si>
  <si>
    <t>в том числе поступления задолженности по решениям суда</t>
  </si>
  <si>
    <t>Размер дебиторской задолженности на начало года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</si>
  <si>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</si>
  <si>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</si>
  <si>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1.2</t>
  </si>
  <si>
    <t>Отдельное мероприятие  «Проведение работ по определению рыночной стоимости объектов недвижимости»</t>
  </si>
  <si>
    <t>Отдельное мероприятие  «Проведение работ по формированию и изготовлению кадастровой документации для постановки на кадастровый учет объектов недвижимости»</t>
  </si>
  <si>
    <t>Отдельное мероприятие  «Проведение работ по узакониванию бесхозяйных объектов»</t>
  </si>
  <si>
    <t>Количество бесхозяйных объектов на конец года</t>
  </si>
  <si>
    <t>1.2.1</t>
  </si>
  <si>
    <t>шт</t>
  </si>
  <si>
    <t>Количество бесхозяйных объектов, прошедших государственную регистрацию</t>
  </si>
  <si>
    <t>1.2.2</t>
  </si>
  <si>
    <t>Количество проведенных торгов по продаже муниципального имущества или земельных участков, а также права аренды муниципального имущества и земельных участков</t>
  </si>
  <si>
    <t>1.2.3</t>
  </si>
  <si>
    <t>лотов</t>
  </si>
  <si>
    <t>Количество действующих договоров аренды в отношении имущества, находящегося в муниципальной собственности администрации Емельяновского района Красноярского края</t>
  </si>
  <si>
    <t>Количество заключенных договоров аренды в отношении земельных участков, находящихся в муниципальной собственности Емельяновского района Красноярского края, а также участков, государственная собственность на которые не разграничена</t>
  </si>
  <si>
    <t>Количество объектов недвижимого имущества, переданных в собственность физических и юридических лиц за плату</t>
  </si>
  <si>
    <t>Х</t>
  </si>
  <si>
    <t>- 80,2</t>
  </si>
  <si>
    <t>- 77,1</t>
  </si>
  <si>
    <t>- 0,8</t>
  </si>
  <si>
    <t>77,1</t>
  </si>
  <si>
    <t>100</t>
  </si>
  <si>
    <t>17,1</t>
  </si>
  <si>
    <t>5</t>
  </si>
  <si>
    <t>7,6</t>
  </si>
  <si>
    <t>Врио руководителя</t>
  </si>
  <si>
    <t>х</t>
  </si>
  <si>
    <t>МКУ "УправЗем"</t>
  </si>
  <si>
    <t>МКУ "Финансовое управление"</t>
  </si>
  <si>
    <t>42,1</t>
  </si>
  <si>
    <t>Мероприятие 7</t>
  </si>
  <si>
    <t>Ремонт жилых помещений, находящихся в собственности муниципального образования Емельяновский район, пострадавших от пожара, в рамках отдельных мероприятий муниципальной программы «Управление муниципальным имуществом Емельяновского района»</t>
  </si>
  <si>
    <t>1298114</t>
  </si>
  <si>
    <t>24,01</t>
  </si>
  <si>
    <t>4,3</t>
  </si>
  <si>
    <t>М.В. Пугачёв</t>
  </si>
  <si>
    <t>10,3</t>
  </si>
  <si>
    <t>-</t>
  </si>
  <si>
    <t>Мероприятие 8</t>
  </si>
  <si>
    <t>«Проведение работ по демонтажу жилого дома, расположенного в п. Каменный Яр, ул. Заводская, 11»</t>
  </si>
  <si>
    <t>1298123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</si>
  <si>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</si>
  <si>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государственная собственность на которые не разграничена, в том числе: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</si>
  <si>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</si>
  <si>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Задача: Своевременное предоставление финансовой помощи поселку Емельяново за счет средств краевого бюджета на  приведение зданий (помещений) в соответствии с требованиями, установленными для многофункциональных центров</t>
  </si>
  <si>
    <t>1.3</t>
  </si>
  <si>
    <t>Задача: Пополнение доходной части бюджета Емельяновского района Красноярского края</t>
  </si>
  <si>
    <t>Задача: Инвентаризация, паспортизация, регистрация и приватизация муниципального имущества для максимального вовлечения объектов имущества в хозяйственный оборот.</t>
  </si>
  <si>
    <t>Отдельное мероприятие «Межбюджетные трансферты бюджету поселка Емельяново на приведение зданий (помещений) в муниципальных образованиях Красноярского края в соответствии с требованиями, установленными для многофункциональных центров»</t>
  </si>
  <si>
    <t>1.3.1</t>
  </si>
  <si>
    <t>Срок  перечисления межбюджетных трансфертов за счет средств  краевого бюджета поселку Емельяново</t>
  </si>
  <si>
    <t>дни</t>
  </si>
  <si>
    <t>не более 5</t>
  </si>
  <si>
    <t>пере-числе-ний не было</t>
  </si>
  <si>
    <t>Задача: Эффективное использование, содержание  и распоряжение  муниципальной собственностью</t>
  </si>
  <si>
    <t>1.4</t>
  </si>
  <si>
    <t>Отдельное мероприятие «Обеспечение взноса на капитальный ремонт общего имущества в многоквартирных домах,   собственником помещений  которых является муниципальное образование Емельяновский район»</t>
  </si>
  <si>
    <t>Отдельное мероприятие  «Ремонт жилых помещений,  находящихся в собственности муниципального образования  Емельяновский район, пострадавших от пожара»</t>
  </si>
  <si>
    <t xml:space="preserve">Отдельное мероприятие «Проведение работ  по демонтажу жилого дома, расположенного в  п.Каменный Яр, ул.Заводская, 11» </t>
  </si>
  <si>
    <t>1.4.1</t>
  </si>
  <si>
    <t>1.4.2</t>
  </si>
  <si>
    <t>1.4.3</t>
  </si>
  <si>
    <t>Количество квартир в многоквартирных домах, собственником которых является муниципальное образование Емельяновский район и на которые обеспечен взнос на капитальный ремонт и ремонт</t>
  </si>
  <si>
    <t>Количество отремонтированных жилых помещений, пострадавших от пожара, находящихся в собственности муниципального образования Емельяновский район пострадавших от пожара</t>
  </si>
  <si>
    <t>Демонтаж жилого дома</t>
  </si>
  <si>
    <t>штук</t>
  </si>
  <si>
    <t>7,26</t>
  </si>
  <si>
    <t>Цели, целевые показатели, задачи, показатели результативности программы "Управление имуществом Емельяновского района" за 2015 год</t>
  </si>
  <si>
    <r>
      <t>Использование бюджетных ассигнований районного бюджета и иных средств на реализацию мероприятий муниципальной программы</t>
    </r>
    <r>
      <rPr>
        <b/>
        <sz val="10"/>
        <color indexed="8"/>
        <rFont val="Times New Roman"/>
        <family val="1"/>
        <charset val="204"/>
      </rPr>
      <t xml:space="preserve"> "Управление имуществом Емельяновского района" за 2015 год</t>
    </r>
  </si>
  <si>
    <t>Использование бюджетных ассигнований районного бюджета и иных средств на реализацию муниципальной программы "Управление имуществом Емельяновского района"  за  2015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</si>
</sst>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4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sz val="10"/>
      <color rgb="FF00206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0" xfId="0" applyFont="1"/>
    <xf numFmtId="49" fontId="5" fillId="0" borderId="1" xfId="0" applyNumberFormat="1" applyFont="1" applyBorder="1" applyAlignment="1">
      <alignment horizontal="center" vertical="top"/>
    </xf>
    <xf numFmtId="0" fontId="2" fillId="0" borderId="0" xfId="0" applyFont="1" applyBorder="1" applyAlignment="1">
      <alignment wrapText="1"/>
    </xf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4" fontId="5" fillId="0" borderId="0" xfId="0" applyNumberFormat="1" applyFont="1" applyFill="1" applyBorder="1"/>
    <xf numFmtId="0" fontId="5" fillId="0" borderId="0" xfId="0" applyFont="1" applyFill="1" applyBorder="1"/>
    <xf numFmtId="164" fontId="2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49" fontId="0" fillId="0" borderId="0" xfId="0" applyNumberFormat="1" applyFill="1" applyAlignment="1">
      <alignment horizontal="center" vertical="top"/>
    </xf>
    <xf numFmtId="0" fontId="10" fillId="0" borderId="0" xfId="0" applyFont="1" applyFill="1"/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6" fillId="0" borderId="0" xfId="0" applyFont="1" applyAlignment="1">
      <alignment vertical="center"/>
    </xf>
    <xf numFmtId="4" fontId="11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10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2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15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view="pageBreakPreview" zoomScale="110" zoomScaleSheetLayoutView="11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B1" sqref="B1:R1"/>
    </sheetView>
  </sheetViews>
  <sheetFormatPr defaultRowHeight="12"/>
  <cols>
    <col min="1" max="1" width="5.7109375" style="35" customWidth="1"/>
    <col min="2" max="2" width="26.28515625" style="36" customWidth="1"/>
    <col min="3" max="3" width="6.28515625" style="37" customWidth="1"/>
    <col min="4" max="4" width="5.140625" style="36" customWidth="1"/>
    <col min="5" max="13" width="6.42578125" style="36" customWidth="1"/>
    <col min="14" max="14" width="7.140625" style="36" customWidth="1"/>
    <col min="15" max="15" width="6.42578125" style="85" customWidth="1"/>
    <col min="16" max="17" width="6.42578125" style="36" customWidth="1"/>
    <col min="18" max="18" width="13.28515625" style="36" customWidth="1"/>
    <col min="19" max="16384" width="9.140625" style="36"/>
  </cols>
  <sheetData>
    <row r="1" spans="1:18" ht="28.5" customHeight="1">
      <c r="B1" s="102" t="s">
        <v>156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6" customHeight="1" thickBot="1"/>
    <row r="3" spans="1:18" s="38" customFormat="1" ht="51" customHeight="1">
      <c r="A3" s="99" t="s">
        <v>0</v>
      </c>
      <c r="B3" s="103" t="s">
        <v>1</v>
      </c>
      <c r="C3" s="103" t="s">
        <v>10</v>
      </c>
      <c r="D3" s="104" t="s">
        <v>13</v>
      </c>
      <c r="E3" s="103" t="s">
        <v>14</v>
      </c>
      <c r="F3" s="103"/>
      <c r="G3" s="103"/>
      <c r="H3" s="103" t="s">
        <v>2</v>
      </c>
      <c r="I3" s="103"/>
      <c r="J3" s="103"/>
      <c r="K3" s="103"/>
      <c r="L3" s="103"/>
      <c r="M3" s="103"/>
      <c r="N3" s="103"/>
      <c r="O3" s="103"/>
      <c r="P3" s="103" t="s">
        <v>3</v>
      </c>
      <c r="Q3" s="103"/>
      <c r="R3" s="106" t="s">
        <v>9</v>
      </c>
    </row>
    <row r="4" spans="1:18" s="38" customFormat="1" ht="31.5" customHeight="1">
      <c r="A4" s="100"/>
      <c r="B4" s="94"/>
      <c r="C4" s="94"/>
      <c r="D4" s="105"/>
      <c r="E4" s="76">
        <v>2013</v>
      </c>
      <c r="F4" s="94">
        <v>2014</v>
      </c>
      <c r="G4" s="94"/>
      <c r="H4" s="94" t="s">
        <v>6</v>
      </c>
      <c r="I4" s="94"/>
      <c r="J4" s="91" t="s">
        <v>11</v>
      </c>
      <c r="K4" s="92"/>
      <c r="L4" s="91" t="s">
        <v>12</v>
      </c>
      <c r="M4" s="92"/>
      <c r="N4" s="94" t="s">
        <v>15</v>
      </c>
      <c r="O4" s="94"/>
      <c r="P4" s="94" t="s">
        <v>50</v>
      </c>
      <c r="Q4" s="94" t="s">
        <v>51</v>
      </c>
      <c r="R4" s="107"/>
    </row>
    <row r="5" spans="1:18" s="38" customFormat="1" ht="26.25" customHeight="1">
      <c r="A5" s="101"/>
      <c r="B5" s="95"/>
      <c r="C5" s="95"/>
      <c r="D5" s="105"/>
      <c r="E5" s="77" t="s">
        <v>5</v>
      </c>
      <c r="F5" s="77" t="s">
        <v>4</v>
      </c>
      <c r="G5" s="77" t="s">
        <v>5</v>
      </c>
      <c r="H5" s="77" t="s">
        <v>4</v>
      </c>
      <c r="I5" s="77" t="s">
        <v>5</v>
      </c>
      <c r="J5" s="77" t="s">
        <v>4</v>
      </c>
      <c r="K5" s="77" t="s">
        <v>5</v>
      </c>
      <c r="L5" s="77" t="s">
        <v>4</v>
      </c>
      <c r="M5" s="77" t="s">
        <v>5</v>
      </c>
      <c r="N5" s="77" t="s">
        <v>4</v>
      </c>
      <c r="O5" s="86" t="s">
        <v>5</v>
      </c>
      <c r="P5" s="95"/>
      <c r="Q5" s="95"/>
      <c r="R5" s="107"/>
    </row>
    <row r="6" spans="1:18" s="26" customFormat="1" ht="13.5" customHeight="1">
      <c r="A6" s="49">
        <v>1</v>
      </c>
      <c r="B6" s="93" t="s">
        <v>75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s="39" customFormat="1" ht="37.5" customHeight="1">
      <c r="A7" s="40"/>
      <c r="B7" s="75" t="s">
        <v>76</v>
      </c>
      <c r="C7" s="75" t="s">
        <v>49</v>
      </c>
      <c r="D7" s="75" t="s">
        <v>105</v>
      </c>
      <c r="E7" s="75">
        <v>11.5</v>
      </c>
      <c r="F7" s="75">
        <v>62.6</v>
      </c>
      <c r="G7" s="75">
        <v>62.6</v>
      </c>
      <c r="H7" s="75">
        <v>-0.8</v>
      </c>
      <c r="I7" s="75">
        <v>-8.6999999999999993</v>
      </c>
      <c r="J7" s="75">
        <v>-0.8</v>
      </c>
      <c r="K7" s="75">
        <v>-8.6999999999999993</v>
      </c>
      <c r="L7" s="75">
        <v>-0.8</v>
      </c>
      <c r="M7" s="75">
        <v>-8.6999999999999993</v>
      </c>
      <c r="N7" s="40" t="s">
        <v>108</v>
      </c>
      <c r="O7" s="67">
        <v>-8.6999999999999993</v>
      </c>
      <c r="P7" s="40" t="s">
        <v>106</v>
      </c>
      <c r="Q7" s="40" t="s">
        <v>107</v>
      </c>
      <c r="R7" s="75"/>
    </row>
    <row r="8" spans="1:18" s="39" customFormat="1" ht="72">
      <c r="A8" s="40"/>
      <c r="B8" s="75" t="s">
        <v>77</v>
      </c>
      <c r="C8" s="75" t="s">
        <v>49</v>
      </c>
      <c r="D8" s="75" t="s">
        <v>105</v>
      </c>
      <c r="E8" s="75">
        <v>0</v>
      </c>
      <c r="F8" s="75">
        <v>7.4</v>
      </c>
      <c r="G8" s="75">
        <v>7.4</v>
      </c>
      <c r="H8" s="75">
        <v>80.2</v>
      </c>
      <c r="I8" s="75">
        <v>5.6</v>
      </c>
      <c r="J8" s="75">
        <v>21.1</v>
      </c>
      <c r="K8" s="75">
        <v>6.47</v>
      </c>
      <c r="L8" s="75">
        <v>31.6</v>
      </c>
      <c r="M8" s="75">
        <v>7.2</v>
      </c>
      <c r="N8" s="40" t="s">
        <v>118</v>
      </c>
      <c r="O8" s="66" t="s">
        <v>125</v>
      </c>
      <c r="P8" s="40" t="s">
        <v>109</v>
      </c>
      <c r="Q8" s="40" t="s">
        <v>110</v>
      </c>
      <c r="R8" s="75"/>
    </row>
    <row r="9" spans="1:18" s="39" customFormat="1" ht="36.75" customHeight="1">
      <c r="A9" s="40"/>
      <c r="B9" s="75" t="s">
        <v>78</v>
      </c>
      <c r="C9" s="75" t="s">
        <v>49</v>
      </c>
      <c r="D9" s="75" t="s">
        <v>105</v>
      </c>
      <c r="E9" s="75">
        <v>0</v>
      </c>
      <c r="F9" s="75">
        <v>8.1999999999999993</v>
      </c>
      <c r="G9" s="75">
        <v>4.5999999999999996</v>
      </c>
      <c r="H9" s="75">
        <v>47.5</v>
      </c>
      <c r="I9" s="75">
        <v>10</v>
      </c>
      <c r="J9" s="75">
        <v>26.4</v>
      </c>
      <c r="K9" s="75">
        <v>8.1999999999999993</v>
      </c>
      <c r="L9" s="75">
        <v>24.01</v>
      </c>
      <c r="M9" s="75">
        <v>7.3</v>
      </c>
      <c r="N9" s="40" t="s">
        <v>122</v>
      </c>
      <c r="O9" s="66" t="s">
        <v>155</v>
      </c>
      <c r="P9" s="40" t="s">
        <v>111</v>
      </c>
      <c r="Q9" s="40" t="s">
        <v>112</v>
      </c>
      <c r="R9" s="75"/>
    </row>
    <row r="10" spans="1:18" s="69" customFormat="1" ht="36" customHeight="1">
      <c r="A10" s="66"/>
      <c r="B10" s="67" t="s">
        <v>79</v>
      </c>
      <c r="C10" s="67" t="s">
        <v>49</v>
      </c>
      <c r="D10" s="67" t="s">
        <v>105</v>
      </c>
      <c r="E10" s="67">
        <v>0</v>
      </c>
      <c r="F10" s="67">
        <v>1.9</v>
      </c>
      <c r="G10" s="67">
        <v>0</v>
      </c>
      <c r="H10" s="67">
        <v>3.9</v>
      </c>
      <c r="I10" s="68">
        <v>0</v>
      </c>
      <c r="J10" s="67">
        <v>3.9</v>
      </c>
      <c r="K10" s="67">
        <v>0</v>
      </c>
      <c r="L10" s="67">
        <v>3.3</v>
      </c>
      <c r="M10" s="67">
        <v>0</v>
      </c>
      <c r="N10" s="66" t="s">
        <v>113</v>
      </c>
      <c r="O10" s="66" t="s">
        <v>123</v>
      </c>
      <c r="P10" s="66" t="s">
        <v>113</v>
      </c>
      <c r="Q10" s="66" t="s">
        <v>113</v>
      </c>
      <c r="R10" s="67"/>
    </row>
    <row r="11" spans="1:18" s="26" customFormat="1" ht="15.75" customHeight="1">
      <c r="A11" s="49" t="s">
        <v>80</v>
      </c>
      <c r="B11" s="93" t="s">
        <v>135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18" s="39" customFormat="1" ht="13.5" customHeight="1">
      <c r="A12" s="40" t="s">
        <v>83</v>
      </c>
      <c r="B12" s="90" t="s">
        <v>81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s="39" customFormat="1" ht="61.5" customHeight="1">
      <c r="A13" s="40"/>
      <c r="B13" s="75" t="s">
        <v>82</v>
      </c>
      <c r="C13" s="75" t="s">
        <v>84</v>
      </c>
      <c r="D13" s="75">
        <v>0.05</v>
      </c>
      <c r="E13" s="25">
        <v>95.3</v>
      </c>
      <c r="F13" s="25">
        <v>54</v>
      </c>
      <c r="G13" s="25">
        <v>70.5</v>
      </c>
      <c r="H13" s="25">
        <v>15</v>
      </c>
      <c r="I13" s="25">
        <v>48.3</v>
      </c>
      <c r="J13" s="25">
        <v>53.35</v>
      </c>
      <c r="K13" s="25">
        <v>84.25</v>
      </c>
      <c r="L13" s="25">
        <v>80</v>
      </c>
      <c r="M13" s="25">
        <v>91.6</v>
      </c>
      <c r="N13" s="25">
        <v>106.7</v>
      </c>
      <c r="O13" s="68">
        <v>3.4</v>
      </c>
      <c r="P13" s="25">
        <v>114.8</v>
      </c>
      <c r="Q13" s="25">
        <v>117.4</v>
      </c>
      <c r="R13" s="25"/>
    </row>
    <row r="14" spans="1:18" s="39" customFormat="1" ht="125.25" customHeight="1">
      <c r="A14" s="40"/>
      <c r="B14" s="75" t="s">
        <v>85</v>
      </c>
      <c r="C14" s="75" t="s">
        <v>84</v>
      </c>
      <c r="D14" s="75">
        <v>0.1</v>
      </c>
      <c r="E14" s="25">
        <v>64511.7</v>
      </c>
      <c r="F14" s="25">
        <v>62659.9</v>
      </c>
      <c r="G14" s="25">
        <v>75447.600000000006</v>
      </c>
      <c r="H14" s="25">
        <v>36319.800000000003</v>
      </c>
      <c r="I14" s="25">
        <v>11776.9</v>
      </c>
      <c r="J14" s="25">
        <v>35098.400000000001</v>
      </c>
      <c r="K14" s="25">
        <v>27325.1</v>
      </c>
      <c r="L14" s="25">
        <v>52647.5</v>
      </c>
      <c r="M14" s="25">
        <v>40995.1</v>
      </c>
      <c r="N14" s="25">
        <v>70196.7</v>
      </c>
      <c r="O14" s="68">
        <v>54854.226999999999</v>
      </c>
      <c r="P14" s="25">
        <v>67338</v>
      </c>
      <c r="Q14" s="25">
        <v>68538</v>
      </c>
      <c r="R14" s="25"/>
    </row>
    <row r="15" spans="1:18" s="39" customFormat="1" ht="24.75" customHeight="1">
      <c r="A15" s="40"/>
      <c r="B15" s="75" t="s">
        <v>86</v>
      </c>
      <c r="C15" s="75" t="s">
        <v>84</v>
      </c>
      <c r="D15" s="75" t="s">
        <v>105</v>
      </c>
      <c r="E15" s="25">
        <v>0</v>
      </c>
      <c r="F15" s="25">
        <v>7356</v>
      </c>
      <c r="G15" s="25">
        <v>7356</v>
      </c>
      <c r="H15" s="25">
        <v>19660.3</v>
      </c>
      <c r="I15" s="25">
        <v>5021.1000000000004</v>
      </c>
      <c r="J15" s="25">
        <v>14790.5</v>
      </c>
      <c r="K15" s="25">
        <v>5845.5</v>
      </c>
      <c r="L15" s="25">
        <v>22185.8</v>
      </c>
      <c r="M15" s="25">
        <v>6534.1</v>
      </c>
      <c r="N15" s="25">
        <v>29581</v>
      </c>
      <c r="O15" s="68">
        <v>9270.69</v>
      </c>
      <c r="P15" s="25">
        <v>15000</v>
      </c>
      <c r="Q15" s="25">
        <v>4464</v>
      </c>
      <c r="R15" s="75"/>
    </row>
    <row r="16" spans="1:18" s="39" customFormat="1" ht="24">
      <c r="A16" s="40"/>
      <c r="B16" s="75" t="s">
        <v>87</v>
      </c>
      <c r="C16" s="75" t="s">
        <v>84</v>
      </c>
      <c r="D16" s="75">
        <v>0.1</v>
      </c>
      <c r="E16" s="25">
        <v>60821</v>
      </c>
      <c r="F16" s="25">
        <v>98902</v>
      </c>
      <c r="G16" s="68">
        <v>98902</v>
      </c>
      <c r="H16" s="25">
        <v>98105</v>
      </c>
      <c r="I16" s="25">
        <v>90295.8</v>
      </c>
      <c r="J16" s="25">
        <v>98105</v>
      </c>
      <c r="K16" s="25">
        <v>90295.8</v>
      </c>
      <c r="L16" s="25">
        <v>98105</v>
      </c>
      <c r="M16" s="25">
        <v>90295.8</v>
      </c>
      <c r="N16" s="25">
        <v>98105</v>
      </c>
      <c r="O16" s="68">
        <v>90295.8</v>
      </c>
      <c r="P16" s="25">
        <v>19464</v>
      </c>
      <c r="Q16" s="25">
        <v>4464</v>
      </c>
      <c r="R16" s="75"/>
    </row>
    <row r="17" spans="1:18" s="39" customFormat="1" ht="99" customHeight="1">
      <c r="A17" s="40"/>
      <c r="B17" s="75" t="s">
        <v>88</v>
      </c>
      <c r="C17" s="75" t="s">
        <v>84</v>
      </c>
      <c r="D17" s="75">
        <v>0.05</v>
      </c>
      <c r="E17" s="25">
        <v>65.66</v>
      </c>
      <c r="F17" s="25">
        <v>20</v>
      </c>
      <c r="G17" s="25">
        <v>28.3</v>
      </c>
      <c r="H17" s="25">
        <v>6</v>
      </c>
      <c r="I17" s="25">
        <v>6.9</v>
      </c>
      <c r="J17" s="25">
        <v>159.80000000000001</v>
      </c>
      <c r="K17" s="25">
        <v>13.9</v>
      </c>
      <c r="L17" s="25">
        <v>239.7</v>
      </c>
      <c r="M17" s="25">
        <v>173.4</v>
      </c>
      <c r="N17" s="25">
        <v>319.60000000000002</v>
      </c>
      <c r="O17" s="68">
        <v>311.10000000000002</v>
      </c>
      <c r="P17" s="25">
        <v>110</v>
      </c>
      <c r="Q17" s="25">
        <v>110</v>
      </c>
      <c r="R17" s="75"/>
    </row>
    <row r="18" spans="1:18" s="39" customFormat="1" ht="87" customHeight="1">
      <c r="A18" s="40"/>
      <c r="B18" s="75" t="s">
        <v>89</v>
      </c>
      <c r="C18" s="75" t="s">
        <v>84</v>
      </c>
      <c r="D18" s="75">
        <v>0.05</v>
      </c>
      <c r="E18" s="25">
        <v>0</v>
      </c>
      <c r="F18" s="25">
        <v>230</v>
      </c>
      <c r="G18" s="25">
        <v>196.5</v>
      </c>
      <c r="H18" s="25">
        <v>50</v>
      </c>
      <c r="I18" s="25">
        <v>173.8</v>
      </c>
      <c r="J18" s="25">
        <v>100</v>
      </c>
      <c r="K18" s="25">
        <v>173.8</v>
      </c>
      <c r="L18" s="25">
        <v>150</v>
      </c>
      <c r="M18" s="25">
        <v>173.8</v>
      </c>
      <c r="N18" s="25">
        <v>200</v>
      </c>
      <c r="O18" s="68">
        <v>173.8</v>
      </c>
      <c r="P18" s="25">
        <v>220</v>
      </c>
      <c r="Q18" s="25">
        <v>240</v>
      </c>
      <c r="R18" s="75"/>
    </row>
    <row r="19" spans="1:18" s="39" customFormat="1" ht="53.25" customHeight="1">
      <c r="A19" s="40"/>
      <c r="B19" s="83" t="s">
        <v>131</v>
      </c>
      <c r="C19" s="75" t="s">
        <v>84</v>
      </c>
      <c r="D19" s="75">
        <v>0.1</v>
      </c>
      <c r="E19" s="25">
        <v>32332.35</v>
      </c>
      <c r="F19" s="25">
        <v>26645.599999999999</v>
      </c>
      <c r="G19" s="25">
        <v>85573.2</v>
      </c>
      <c r="H19" s="25">
        <v>5010</v>
      </c>
      <c r="I19" s="25">
        <v>38184.800000000003</v>
      </c>
      <c r="J19" s="25">
        <v>26188.2</v>
      </c>
      <c r="K19" s="25">
        <v>43610.7</v>
      </c>
      <c r="L19" s="25">
        <v>39282.300000000003</v>
      </c>
      <c r="M19" s="25">
        <v>48238.8</v>
      </c>
      <c r="N19" s="25">
        <v>52376.4</v>
      </c>
      <c r="O19" s="68">
        <v>72286.514999999999</v>
      </c>
      <c r="P19" s="25">
        <v>20040</v>
      </c>
      <c r="Q19" s="25">
        <v>20040</v>
      </c>
      <c r="R19" s="79"/>
    </row>
    <row r="20" spans="1:18" s="39" customFormat="1" ht="73.5" customHeight="1">
      <c r="A20" s="40"/>
      <c r="B20" s="83" t="s">
        <v>130</v>
      </c>
      <c r="C20" s="79" t="s">
        <v>84</v>
      </c>
      <c r="D20" s="84" t="s">
        <v>105</v>
      </c>
      <c r="E20" s="79"/>
      <c r="F20" s="79"/>
      <c r="G20" s="79"/>
      <c r="H20" s="79"/>
      <c r="I20" s="79"/>
      <c r="J20" s="79"/>
      <c r="K20" s="79"/>
      <c r="L20" s="79"/>
      <c r="M20" s="79"/>
      <c r="N20" s="79">
        <v>48709.2</v>
      </c>
      <c r="O20" s="67">
        <v>68778.494000000006</v>
      </c>
      <c r="P20" s="79"/>
      <c r="Q20" s="79"/>
      <c r="R20" s="79"/>
    </row>
    <row r="21" spans="1:18" s="39" customFormat="1" ht="73.5" customHeight="1">
      <c r="A21" s="40"/>
      <c r="B21" s="83" t="s">
        <v>132</v>
      </c>
      <c r="C21" s="83" t="s">
        <v>84</v>
      </c>
      <c r="D21" s="84" t="s">
        <v>105</v>
      </c>
      <c r="E21" s="83"/>
      <c r="F21" s="83"/>
      <c r="G21" s="83"/>
      <c r="H21" s="83"/>
      <c r="I21" s="83"/>
      <c r="J21" s="83"/>
      <c r="K21" s="83"/>
      <c r="L21" s="83"/>
      <c r="M21" s="83"/>
      <c r="N21" s="83">
        <v>3667.2</v>
      </c>
      <c r="O21" s="67">
        <v>3508.0210000000002</v>
      </c>
      <c r="P21" s="83"/>
      <c r="Q21" s="83"/>
      <c r="R21" s="83"/>
    </row>
    <row r="22" spans="1:18" s="26" customFormat="1" ht="12.75" customHeight="1">
      <c r="A22" s="49" t="s">
        <v>90</v>
      </c>
      <c r="B22" s="93" t="s">
        <v>136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spans="1:18" s="39" customFormat="1" ht="12.75" customHeight="1">
      <c r="A23" s="40" t="s">
        <v>95</v>
      </c>
      <c r="B23" s="90" t="s">
        <v>91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</row>
    <row r="24" spans="1:18" s="39" customFormat="1" ht="12.75" customHeight="1">
      <c r="A24" s="40" t="s">
        <v>98</v>
      </c>
      <c r="B24" s="90" t="s">
        <v>92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18" s="39" customFormat="1" ht="12.75" customHeight="1">
      <c r="A25" s="40" t="s">
        <v>100</v>
      </c>
      <c r="B25" s="90" t="s">
        <v>93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18" s="69" customFormat="1" ht="25.5" customHeight="1">
      <c r="A26" s="66"/>
      <c r="B26" s="67" t="s">
        <v>94</v>
      </c>
      <c r="C26" s="67" t="s">
        <v>96</v>
      </c>
      <c r="D26" s="67">
        <v>0.05</v>
      </c>
      <c r="E26" s="67">
        <v>263</v>
      </c>
      <c r="F26" s="67">
        <v>258</v>
      </c>
      <c r="G26" s="67">
        <v>258</v>
      </c>
      <c r="H26" s="67">
        <v>238</v>
      </c>
      <c r="I26" s="67">
        <v>258</v>
      </c>
      <c r="J26" s="67">
        <v>238</v>
      </c>
      <c r="K26" s="67">
        <v>258</v>
      </c>
      <c r="L26" s="67">
        <v>238</v>
      </c>
      <c r="M26" s="67">
        <v>258</v>
      </c>
      <c r="N26" s="67">
        <v>238</v>
      </c>
      <c r="O26" s="67">
        <v>216</v>
      </c>
      <c r="P26" s="67">
        <v>218</v>
      </c>
      <c r="Q26" s="67">
        <v>198</v>
      </c>
      <c r="R26" s="67"/>
    </row>
    <row r="27" spans="1:18" s="69" customFormat="1" ht="36">
      <c r="A27" s="66"/>
      <c r="B27" s="67" t="s">
        <v>97</v>
      </c>
      <c r="C27" s="67" t="s">
        <v>96</v>
      </c>
      <c r="D27" s="67">
        <v>0.05</v>
      </c>
      <c r="E27" s="67">
        <v>0</v>
      </c>
      <c r="F27" s="67">
        <v>5</v>
      </c>
      <c r="G27" s="67">
        <v>0</v>
      </c>
      <c r="H27" s="67">
        <v>10</v>
      </c>
      <c r="I27" s="67">
        <v>0</v>
      </c>
      <c r="J27" s="67">
        <v>10</v>
      </c>
      <c r="K27" s="67">
        <v>0</v>
      </c>
      <c r="L27" s="67">
        <v>10</v>
      </c>
      <c r="M27" s="67">
        <v>0</v>
      </c>
      <c r="N27" s="67">
        <v>20</v>
      </c>
      <c r="O27" s="67">
        <v>42</v>
      </c>
      <c r="P27" s="67">
        <v>20</v>
      </c>
      <c r="Q27" s="67">
        <v>20</v>
      </c>
      <c r="R27" s="67"/>
    </row>
    <row r="28" spans="1:18" s="39" customFormat="1" ht="73.5" customHeight="1">
      <c r="A28" s="40"/>
      <c r="B28" s="84" t="s">
        <v>99</v>
      </c>
      <c r="C28" s="84" t="s">
        <v>101</v>
      </c>
      <c r="D28" s="84">
        <v>0.1</v>
      </c>
      <c r="E28" s="84">
        <v>1</v>
      </c>
      <c r="F28" s="84">
        <v>2</v>
      </c>
      <c r="G28" s="84">
        <v>0</v>
      </c>
      <c r="H28" s="84">
        <v>2</v>
      </c>
      <c r="I28" s="84">
        <v>2</v>
      </c>
      <c r="J28" s="84">
        <v>12</v>
      </c>
      <c r="K28" s="84">
        <v>2</v>
      </c>
      <c r="L28" s="84">
        <v>19</v>
      </c>
      <c r="M28" s="84">
        <v>2</v>
      </c>
      <c r="N28" s="84">
        <v>25</v>
      </c>
      <c r="O28" s="67">
        <v>6</v>
      </c>
      <c r="P28" s="84">
        <v>25</v>
      </c>
      <c r="Q28" s="84">
        <v>25</v>
      </c>
      <c r="R28" s="84"/>
    </row>
    <row r="29" spans="1:18" s="69" customFormat="1" ht="76.5" customHeight="1">
      <c r="A29" s="66"/>
      <c r="B29" s="67" t="s">
        <v>102</v>
      </c>
      <c r="C29" s="67" t="s">
        <v>96</v>
      </c>
      <c r="D29" s="67">
        <v>0.1</v>
      </c>
      <c r="E29" s="67">
        <v>12</v>
      </c>
      <c r="F29" s="67">
        <v>5</v>
      </c>
      <c r="G29" s="67">
        <v>5</v>
      </c>
      <c r="H29" s="67">
        <v>5</v>
      </c>
      <c r="I29" s="67">
        <v>5</v>
      </c>
      <c r="J29" s="67">
        <v>5</v>
      </c>
      <c r="K29" s="67">
        <v>5</v>
      </c>
      <c r="L29" s="67">
        <v>5</v>
      </c>
      <c r="M29" s="67">
        <v>5</v>
      </c>
      <c r="N29" s="67">
        <v>7</v>
      </c>
      <c r="O29" s="67">
        <v>5</v>
      </c>
      <c r="P29" s="67">
        <v>7</v>
      </c>
      <c r="Q29" s="67">
        <v>7</v>
      </c>
      <c r="R29" s="67"/>
    </row>
    <row r="30" spans="1:18" s="39" customFormat="1" ht="110.25" customHeight="1">
      <c r="A30" s="40"/>
      <c r="B30" s="84" t="s">
        <v>103</v>
      </c>
      <c r="C30" s="84" t="s">
        <v>96</v>
      </c>
      <c r="D30" s="84">
        <v>0.05</v>
      </c>
      <c r="E30" s="84">
        <v>755</v>
      </c>
      <c r="F30" s="84">
        <v>1200</v>
      </c>
      <c r="G30" s="84">
        <v>1389</v>
      </c>
      <c r="H30" s="84">
        <v>175</v>
      </c>
      <c r="I30" s="84">
        <v>243</v>
      </c>
      <c r="J30" s="84">
        <v>350</v>
      </c>
      <c r="K30" s="84">
        <v>374</v>
      </c>
      <c r="L30" s="84">
        <v>525</v>
      </c>
      <c r="M30" s="84">
        <v>566</v>
      </c>
      <c r="N30" s="84">
        <v>700</v>
      </c>
      <c r="O30" s="67">
        <v>701</v>
      </c>
      <c r="P30" s="84">
        <v>700</v>
      </c>
      <c r="Q30" s="84">
        <v>700</v>
      </c>
      <c r="R30" s="84"/>
    </row>
    <row r="31" spans="1:18" s="39" customFormat="1" ht="51.75" customHeight="1">
      <c r="A31" s="40"/>
      <c r="B31" s="84" t="s">
        <v>104</v>
      </c>
      <c r="C31" s="84" t="s">
        <v>96</v>
      </c>
      <c r="D31" s="84">
        <v>0.05</v>
      </c>
      <c r="E31" s="84">
        <v>1246</v>
      </c>
      <c r="F31" s="84">
        <v>1050</v>
      </c>
      <c r="G31" s="84">
        <v>1413</v>
      </c>
      <c r="H31" s="84">
        <v>250</v>
      </c>
      <c r="I31" s="84">
        <v>352</v>
      </c>
      <c r="J31" s="84">
        <v>500</v>
      </c>
      <c r="K31" s="84">
        <v>570</v>
      </c>
      <c r="L31" s="84">
        <v>750</v>
      </c>
      <c r="M31" s="84">
        <v>751</v>
      </c>
      <c r="N31" s="84">
        <v>1000</v>
      </c>
      <c r="O31" s="67">
        <v>1375</v>
      </c>
      <c r="P31" s="84">
        <v>900</v>
      </c>
      <c r="Q31" s="84">
        <v>900</v>
      </c>
      <c r="R31" s="84"/>
    </row>
    <row r="32" spans="1:18" s="26" customFormat="1" ht="27" customHeight="1">
      <c r="A32" s="49" t="s">
        <v>134</v>
      </c>
      <c r="B32" s="93" t="s">
        <v>133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</row>
    <row r="33" spans="1:18" s="39" customFormat="1" ht="27" customHeight="1">
      <c r="A33" s="40" t="s">
        <v>138</v>
      </c>
      <c r="B33" s="90" t="s">
        <v>137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39" customFormat="1" ht="51.75" customHeight="1">
      <c r="A34" s="40"/>
      <c r="B34" s="84" t="s">
        <v>139</v>
      </c>
      <c r="C34" s="84" t="s">
        <v>140</v>
      </c>
      <c r="D34" s="84">
        <v>0.05</v>
      </c>
      <c r="E34" s="84"/>
      <c r="F34" s="84"/>
      <c r="G34" s="84"/>
      <c r="H34" s="84"/>
      <c r="I34" s="84"/>
      <c r="J34" s="84"/>
      <c r="K34" s="84"/>
      <c r="L34" s="84" t="s">
        <v>141</v>
      </c>
      <c r="M34" s="84" t="s">
        <v>142</v>
      </c>
      <c r="N34" s="84" t="s">
        <v>141</v>
      </c>
      <c r="O34" s="67"/>
      <c r="P34" s="84"/>
      <c r="Q34" s="84"/>
      <c r="R34" s="84"/>
    </row>
    <row r="35" spans="1:18" s="26" customFormat="1" ht="15" customHeight="1">
      <c r="A35" s="49" t="s">
        <v>144</v>
      </c>
      <c r="B35" s="93" t="s">
        <v>143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</row>
    <row r="36" spans="1:18" s="39" customFormat="1" ht="27" customHeight="1">
      <c r="A36" s="40" t="s">
        <v>148</v>
      </c>
      <c r="B36" s="90" t="s">
        <v>145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</row>
    <row r="37" spans="1:18" s="39" customFormat="1" ht="16.5" customHeight="1">
      <c r="A37" s="40" t="s">
        <v>149</v>
      </c>
      <c r="B37" s="90" t="s">
        <v>146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39" customFormat="1" ht="14.25" customHeight="1">
      <c r="A38" s="40" t="s">
        <v>150</v>
      </c>
      <c r="B38" s="90" t="s">
        <v>147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39" customFormat="1" ht="89.25" customHeight="1">
      <c r="A39" s="40"/>
      <c r="B39" s="84" t="s">
        <v>151</v>
      </c>
      <c r="C39" s="84" t="s">
        <v>154</v>
      </c>
      <c r="D39" s="84">
        <v>0.05</v>
      </c>
      <c r="E39" s="84"/>
      <c r="F39" s="84"/>
      <c r="G39" s="84"/>
      <c r="H39" s="84"/>
      <c r="I39" s="84"/>
      <c r="J39" s="84"/>
      <c r="K39" s="84"/>
      <c r="L39" s="84"/>
      <c r="M39" s="84"/>
      <c r="N39" s="84">
        <v>9</v>
      </c>
      <c r="O39" s="67">
        <v>0</v>
      </c>
      <c r="P39" s="84"/>
      <c r="Q39" s="84"/>
      <c r="R39" s="84"/>
    </row>
    <row r="40" spans="1:18" s="39" customFormat="1" ht="76.5" customHeight="1">
      <c r="A40" s="40"/>
      <c r="B40" s="84" t="s">
        <v>152</v>
      </c>
      <c r="C40" s="84" t="s">
        <v>154</v>
      </c>
      <c r="D40" s="84">
        <v>2.5000000000000001E-2</v>
      </c>
      <c r="E40" s="84"/>
      <c r="F40" s="84"/>
      <c r="G40" s="84"/>
      <c r="H40" s="84"/>
      <c r="I40" s="84"/>
      <c r="J40" s="84"/>
      <c r="K40" s="84"/>
      <c r="L40" s="84"/>
      <c r="M40" s="84"/>
      <c r="N40" s="84">
        <v>3</v>
      </c>
      <c r="O40" s="67">
        <v>3</v>
      </c>
      <c r="P40" s="84"/>
      <c r="Q40" s="84"/>
      <c r="R40" s="84"/>
    </row>
    <row r="41" spans="1:18" s="39" customFormat="1" ht="16.5" customHeight="1">
      <c r="A41" s="40"/>
      <c r="B41" s="84" t="s">
        <v>153</v>
      </c>
      <c r="C41" s="84" t="s">
        <v>154</v>
      </c>
      <c r="D41" s="84">
        <v>2.5000000000000001E-2</v>
      </c>
      <c r="E41" s="84"/>
      <c r="F41" s="84"/>
      <c r="G41" s="84"/>
      <c r="H41" s="84"/>
      <c r="I41" s="84"/>
      <c r="J41" s="84"/>
      <c r="K41" s="84"/>
      <c r="L41" s="84"/>
      <c r="M41" s="84"/>
      <c r="N41" s="84">
        <v>1</v>
      </c>
      <c r="O41" s="67">
        <v>1</v>
      </c>
      <c r="P41" s="84"/>
      <c r="Q41" s="84"/>
      <c r="R41" s="84"/>
    </row>
    <row r="42" spans="1:18" ht="11.25" customHeight="1">
      <c r="A42" s="41"/>
      <c r="B42" s="42"/>
      <c r="C42" s="43"/>
      <c r="D42" s="42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87"/>
      <c r="P42" s="43"/>
      <c r="Q42" s="43"/>
      <c r="R42" s="43"/>
    </row>
    <row r="43" spans="1:18" s="46" customFormat="1" ht="15.75" customHeight="1">
      <c r="A43" s="96" t="s">
        <v>114</v>
      </c>
      <c r="B43" s="96"/>
      <c r="C43" s="96"/>
      <c r="D43" s="96"/>
      <c r="E43" s="97"/>
      <c r="F43" s="97"/>
      <c r="G43" s="97"/>
      <c r="H43" s="97"/>
      <c r="I43" s="44"/>
      <c r="J43" s="97" t="s">
        <v>124</v>
      </c>
      <c r="K43" s="97"/>
      <c r="L43" s="97"/>
      <c r="M43" s="97"/>
      <c r="N43" s="45"/>
      <c r="O43" s="88"/>
    </row>
    <row r="44" spans="1:18" s="46" customFormat="1" ht="12.75">
      <c r="A44" s="47"/>
      <c r="E44" s="98" t="s">
        <v>44</v>
      </c>
      <c r="F44" s="98"/>
      <c r="G44" s="98"/>
      <c r="H44" s="98"/>
      <c r="I44" s="48"/>
      <c r="J44" s="98" t="s">
        <v>35</v>
      </c>
      <c r="K44" s="98"/>
      <c r="L44" s="98"/>
      <c r="M44" s="98"/>
      <c r="O44" s="89"/>
    </row>
  </sheetData>
  <mergeCells count="34">
    <mergeCell ref="B1:R1"/>
    <mergeCell ref="B22:R22"/>
    <mergeCell ref="B23:R23"/>
    <mergeCell ref="B3:B5"/>
    <mergeCell ref="C3:C5"/>
    <mergeCell ref="D3:D5"/>
    <mergeCell ref="E3:G3"/>
    <mergeCell ref="H3:O3"/>
    <mergeCell ref="P3:Q3"/>
    <mergeCell ref="R3:R5"/>
    <mergeCell ref="F4:G4"/>
    <mergeCell ref="H4:I4"/>
    <mergeCell ref="A3:A5"/>
    <mergeCell ref="J4:K4"/>
    <mergeCell ref="B12:R12"/>
    <mergeCell ref="Q4:Q5"/>
    <mergeCell ref="B24:R24"/>
    <mergeCell ref="A43:D43"/>
    <mergeCell ref="E43:H43"/>
    <mergeCell ref="J43:M43"/>
    <mergeCell ref="E44:H44"/>
    <mergeCell ref="J44:M44"/>
    <mergeCell ref="B37:R37"/>
    <mergeCell ref="B38:R38"/>
    <mergeCell ref="L4:M4"/>
    <mergeCell ref="B32:R32"/>
    <mergeCell ref="B33:R33"/>
    <mergeCell ref="B35:R35"/>
    <mergeCell ref="B36:R36"/>
    <mergeCell ref="N4:O4"/>
    <mergeCell ref="B11:R11"/>
    <mergeCell ref="P4:P5"/>
    <mergeCell ref="B6:R6"/>
    <mergeCell ref="B25:R25"/>
  </mergeCells>
  <phoneticPr fontId="1" type="noConversion"/>
  <pageMargins left="0.25" right="0.25" top="0.75" bottom="0.75" header="0.3" footer="0.3"/>
  <pageSetup paperSize="9" fitToHeight="0" orientation="landscape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view="pageBreakPreview" zoomScale="80" zoomScaleSheetLayoutView="80" workbookViewId="0">
      <pane xSplit="7" ySplit="6" topLeftCell="Q7" activePane="bottomRight" state="frozen"/>
      <selection pane="topRight" activeCell="H1" sqref="H1"/>
      <selection pane="bottomLeft" activeCell="A11" sqref="A11"/>
      <selection pane="bottomRight" sqref="A1:T1"/>
    </sheetView>
  </sheetViews>
  <sheetFormatPr defaultRowHeight="12.75"/>
  <cols>
    <col min="1" max="1" width="14.5703125" style="1" customWidth="1"/>
    <col min="2" max="2" width="37.85546875" style="1" customWidth="1"/>
    <col min="3" max="3" width="25.28515625" style="1" customWidth="1"/>
    <col min="4" max="4" width="5.85546875" style="1" customWidth="1"/>
    <col min="5" max="5" width="7.5703125" style="1" customWidth="1"/>
    <col min="6" max="6" width="8.28515625" style="1" customWidth="1"/>
    <col min="7" max="7" width="5" style="1" customWidth="1"/>
    <col min="8" max="19" width="13.140625" style="1" customWidth="1"/>
    <col min="20" max="20" width="13.7109375" style="1" customWidth="1"/>
    <col min="21" max="16384" width="9.140625" style="1"/>
  </cols>
  <sheetData>
    <row r="1" spans="1:20" ht="48.75" customHeight="1">
      <c r="A1" s="114" t="s">
        <v>157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>
      <c r="A2" s="116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8" customHeight="1">
      <c r="A3" s="111" t="s">
        <v>64</v>
      </c>
      <c r="B3" s="111" t="s">
        <v>32</v>
      </c>
      <c r="C3" s="111" t="s">
        <v>33</v>
      </c>
      <c r="D3" s="111" t="s">
        <v>21</v>
      </c>
      <c r="E3" s="111"/>
      <c r="F3" s="111"/>
      <c r="G3" s="111"/>
      <c r="H3" s="115" t="s">
        <v>26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1" t="s">
        <v>28</v>
      </c>
    </row>
    <row r="4" spans="1:20" ht="15.75" customHeight="1">
      <c r="A4" s="111"/>
      <c r="B4" s="111"/>
      <c r="C4" s="111"/>
      <c r="D4" s="111" t="s">
        <v>22</v>
      </c>
      <c r="E4" s="111" t="s">
        <v>27</v>
      </c>
      <c r="F4" s="111" t="s">
        <v>23</v>
      </c>
      <c r="G4" s="111" t="s">
        <v>24</v>
      </c>
      <c r="H4" s="108" t="s">
        <v>43</v>
      </c>
      <c r="I4" s="108"/>
      <c r="J4" s="108" t="s">
        <v>53</v>
      </c>
      <c r="K4" s="108"/>
      <c r="L4" s="108"/>
      <c r="M4" s="108"/>
      <c r="N4" s="108"/>
      <c r="O4" s="108"/>
      <c r="P4" s="108"/>
      <c r="Q4" s="108"/>
      <c r="R4" s="111" t="s">
        <v>3</v>
      </c>
      <c r="S4" s="111"/>
      <c r="T4" s="111"/>
    </row>
    <row r="5" spans="1:20" ht="15.75" customHeight="1">
      <c r="A5" s="111"/>
      <c r="B5" s="111"/>
      <c r="C5" s="111"/>
      <c r="D5" s="111"/>
      <c r="E5" s="111"/>
      <c r="F5" s="111"/>
      <c r="G5" s="111"/>
      <c r="H5" s="108"/>
      <c r="I5" s="108"/>
      <c r="J5" s="111" t="s">
        <v>6</v>
      </c>
      <c r="K5" s="111"/>
      <c r="L5" s="111" t="s">
        <v>11</v>
      </c>
      <c r="M5" s="111"/>
      <c r="N5" s="111" t="s">
        <v>12</v>
      </c>
      <c r="O5" s="111"/>
      <c r="P5" s="117" t="s">
        <v>15</v>
      </c>
      <c r="Q5" s="118"/>
      <c r="R5" s="111"/>
      <c r="S5" s="111"/>
      <c r="T5" s="111"/>
    </row>
    <row r="6" spans="1:20" ht="33.75" customHeight="1">
      <c r="A6" s="111"/>
      <c r="B6" s="111"/>
      <c r="C6" s="111"/>
      <c r="D6" s="111"/>
      <c r="E6" s="111"/>
      <c r="F6" s="111"/>
      <c r="G6" s="111"/>
      <c r="H6" s="7" t="s">
        <v>4</v>
      </c>
      <c r="I6" s="7" t="s">
        <v>5</v>
      </c>
      <c r="J6" s="7" t="s">
        <v>4</v>
      </c>
      <c r="K6" s="7" t="s">
        <v>5</v>
      </c>
      <c r="L6" s="7" t="s">
        <v>4</v>
      </c>
      <c r="M6" s="7" t="s">
        <v>5</v>
      </c>
      <c r="N6" s="7" t="s">
        <v>4</v>
      </c>
      <c r="O6" s="7" t="s">
        <v>5</v>
      </c>
      <c r="P6" s="7" t="s">
        <v>4</v>
      </c>
      <c r="Q6" s="7" t="s">
        <v>5</v>
      </c>
      <c r="R6" s="7" t="s">
        <v>7</v>
      </c>
      <c r="S6" s="7" t="s">
        <v>8</v>
      </c>
      <c r="T6" s="111"/>
    </row>
    <row r="7" spans="1:20" s="14" customFormat="1" ht="27.75" customHeight="1">
      <c r="A7" s="119" t="s">
        <v>36</v>
      </c>
      <c r="B7" s="119" t="s">
        <v>54</v>
      </c>
      <c r="C7" s="10" t="s">
        <v>25</v>
      </c>
      <c r="D7" s="12" t="s">
        <v>115</v>
      </c>
      <c r="E7" s="12" t="s">
        <v>115</v>
      </c>
      <c r="F7" s="12" t="s">
        <v>115</v>
      </c>
      <c r="G7" s="12" t="s">
        <v>115</v>
      </c>
      <c r="H7" s="59">
        <f t="shared" ref="H7:N7" si="0">H11+H18+H22+H25+H28+H31+H34</f>
        <v>0</v>
      </c>
      <c r="I7" s="59">
        <f t="shared" si="0"/>
        <v>0</v>
      </c>
      <c r="J7" s="59">
        <f t="shared" si="0"/>
        <v>3622995.65</v>
      </c>
      <c r="K7" s="59">
        <f t="shared" si="0"/>
        <v>2313894.4700000002</v>
      </c>
      <c r="L7" s="59">
        <f t="shared" si="0"/>
        <v>7407580.4100000001</v>
      </c>
      <c r="M7" s="59">
        <f t="shared" si="0"/>
        <v>5641227.8199999994</v>
      </c>
      <c r="N7" s="59">
        <f t="shared" si="0"/>
        <v>11606661.370000001</v>
      </c>
      <c r="O7" s="59">
        <f>O9+O10</f>
        <v>8653274.1500000004</v>
      </c>
      <c r="P7" s="59">
        <f>P11+P18+P22+P25+P28+P31+P34+P37</f>
        <v>15529556</v>
      </c>
      <c r="Q7" s="59">
        <f>Q11+Q18+Q22+Q25+Q28+Q31+Q34+Q37</f>
        <v>13456904.649999999</v>
      </c>
      <c r="R7" s="59">
        <f>R11+R18+R22+R25+R28+R31+R34</f>
        <v>13752700</v>
      </c>
      <c r="S7" s="59">
        <f>S11+S18+S22+S25+S28+S31+S34</f>
        <v>13752700</v>
      </c>
      <c r="T7" s="60"/>
    </row>
    <row r="8" spans="1:20" s="15" customFormat="1" ht="13.5" customHeight="1">
      <c r="A8" s="120"/>
      <c r="B8" s="120"/>
      <c r="C8" s="8" t="s">
        <v>34</v>
      </c>
      <c r="D8" s="2"/>
      <c r="E8" s="2"/>
      <c r="F8" s="2"/>
      <c r="G8" s="2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1:20" s="15" customFormat="1" ht="27" customHeight="1">
      <c r="A9" s="120"/>
      <c r="B9" s="120"/>
      <c r="C9" s="33" t="s">
        <v>116</v>
      </c>
      <c r="D9" s="2">
        <v>162</v>
      </c>
      <c r="E9" s="2" t="s">
        <v>115</v>
      </c>
      <c r="F9" s="2" t="s">
        <v>115</v>
      </c>
      <c r="G9" s="2" t="s">
        <v>115</v>
      </c>
      <c r="H9" s="62">
        <f t="shared" ref="H9:M9" si="1">H11+H18+H22+H25+H31+H34</f>
        <v>0</v>
      </c>
      <c r="I9" s="62">
        <f t="shared" si="1"/>
        <v>0</v>
      </c>
      <c r="J9" s="62">
        <f t="shared" si="1"/>
        <v>3622995.65</v>
      </c>
      <c r="K9" s="62">
        <f t="shared" si="1"/>
        <v>2313894.4700000002</v>
      </c>
      <c r="L9" s="62">
        <f t="shared" si="1"/>
        <v>7407580.4100000001</v>
      </c>
      <c r="M9" s="62">
        <f t="shared" si="1"/>
        <v>5641227.8199999994</v>
      </c>
      <c r="N9" s="78">
        <v>10977789.75</v>
      </c>
      <c r="O9" s="62">
        <f>O11+O18+O22+O25+O31+O34</f>
        <v>8653274.1500000004</v>
      </c>
      <c r="P9" s="62">
        <f>P11+P18+P22+P25+P31+P34+P37</f>
        <v>15529556</v>
      </c>
      <c r="Q9" s="62">
        <f>Q11+Q18+Q22+Q25+Q31+Q34+Q37</f>
        <v>13456904.649999999</v>
      </c>
      <c r="R9" s="62">
        <f>R11+R18+R22+R25+R31+R34</f>
        <v>13752700</v>
      </c>
      <c r="S9" s="62">
        <f>S11+S18+S22+S25+S31+S34</f>
        <v>13752700</v>
      </c>
      <c r="T9" s="61"/>
    </row>
    <row r="10" spans="1:20" s="15" customFormat="1" ht="27" customHeight="1">
      <c r="A10" s="120"/>
      <c r="B10" s="120"/>
      <c r="C10" s="33" t="s">
        <v>117</v>
      </c>
      <c r="D10" s="4" t="s">
        <v>52</v>
      </c>
      <c r="E10" s="2" t="s">
        <v>115</v>
      </c>
      <c r="F10" s="2" t="s">
        <v>115</v>
      </c>
      <c r="G10" s="2" t="s">
        <v>115</v>
      </c>
      <c r="H10" s="62">
        <f t="shared" ref="H10:N10" si="2">H30</f>
        <v>0</v>
      </c>
      <c r="I10" s="62">
        <f t="shared" si="2"/>
        <v>0</v>
      </c>
      <c r="J10" s="62">
        <f t="shared" si="2"/>
        <v>0</v>
      </c>
      <c r="K10" s="62">
        <f t="shared" si="2"/>
        <v>0</v>
      </c>
      <c r="L10" s="62">
        <f t="shared" si="2"/>
        <v>0</v>
      </c>
      <c r="M10" s="62">
        <f t="shared" si="2"/>
        <v>0</v>
      </c>
      <c r="N10" s="62">
        <f t="shared" si="2"/>
        <v>0</v>
      </c>
      <c r="O10" s="62">
        <f>O30</f>
        <v>0</v>
      </c>
      <c r="P10" s="62">
        <v>0</v>
      </c>
      <c r="Q10" s="62"/>
      <c r="R10" s="62">
        <f t="shared" ref="R10:S10" si="3">R30</f>
        <v>0</v>
      </c>
      <c r="S10" s="62">
        <f t="shared" si="3"/>
        <v>0</v>
      </c>
      <c r="T10" s="61"/>
    </row>
    <row r="11" spans="1:20" s="14" customFormat="1" ht="27" customHeight="1">
      <c r="A11" s="119" t="s">
        <v>46</v>
      </c>
      <c r="B11" s="119" t="s">
        <v>65</v>
      </c>
      <c r="C11" s="10" t="s">
        <v>25</v>
      </c>
      <c r="D11" s="12" t="s">
        <v>115</v>
      </c>
      <c r="E11" s="12" t="s">
        <v>115</v>
      </c>
      <c r="F11" s="12" t="s">
        <v>115</v>
      </c>
      <c r="G11" s="12" t="s">
        <v>115</v>
      </c>
      <c r="H11" s="60">
        <f t="shared" ref="H11:N11" si="4">SUM(H13:H17)</f>
        <v>0</v>
      </c>
      <c r="I11" s="60">
        <f t="shared" si="4"/>
        <v>0</v>
      </c>
      <c r="J11" s="60">
        <f t="shared" si="4"/>
        <v>3347995.65</v>
      </c>
      <c r="K11" s="60">
        <f t="shared" si="4"/>
        <v>2306894.4700000002</v>
      </c>
      <c r="L11" s="60">
        <f t="shared" si="4"/>
        <v>6857580.4100000001</v>
      </c>
      <c r="M11" s="60">
        <f t="shared" si="4"/>
        <v>5613727.8199999994</v>
      </c>
      <c r="N11" s="60">
        <f t="shared" si="4"/>
        <v>10127608.370000001</v>
      </c>
      <c r="O11" s="60">
        <f>SUM(O13:O17)</f>
        <v>8569274.1500000004</v>
      </c>
      <c r="P11" s="60">
        <f>SUM(P13:P17)</f>
        <v>13825503</v>
      </c>
      <c r="Q11" s="60">
        <f>SUM(Q13:Q17)</f>
        <v>12819772.539999999</v>
      </c>
      <c r="R11" s="60">
        <f t="shared" ref="R11:S11" si="5">SUM(R13:R17)</f>
        <v>12752700</v>
      </c>
      <c r="S11" s="60">
        <f t="shared" si="5"/>
        <v>12752700</v>
      </c>
      <c r="T11" s="60"/>
    </row>
    <row r="12" spans="1:20" s="15" customFormat="1" ht="13.5" customHeight="1">
      <c r="A12" s="120"/>
      <c r="B12" s="120"/>
      <c r="C12" s="8" t="s">
        <v>34</v>
      </c>
      <c r="D12" s="2"/>
      <c r="E12" s="2"/>
      <c r="F12" s="2"/>
      <c r="G12" s="2"/>
      <c r="H12" s="63"/>
      <c r="I12" s="63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16" customFormat="1" ht="13.5" customHeight="1">
      <c r="A13" s="120"/>
      <c r="B13" s="120"/>
      <c r="C13" s="122"/>
      <c r="D13" s="9">
        <v>162</v>
      </c>
      <c r="E13" s="17" t="s">
        <v>69</v>
      </c>
      <c r="F13" s="17" t="s">
        <v>56</v>
      </c>
      <c r="G13" s="9">
        <v>121</v>
      </c>
      <c r="H13" s="64"/>
      <c r="I13" s="64"/>
      <c r="J13" s="64">
        <v>2736350</v>
      </c>
      <c r="K13" s="64">
        <v>1929851.34</v>
      </c>
      <c r="L13" s="64">
        <f>3036350+J13</f>
        <v>5772700</v>
      </c>
      <c r="M13" s="64">
        <v>4878875.46</v>
      </c>
      <c r="N13" s="64">
        <v>8509050</v>
      </c>
      <c r="O13" s="64">
        <v>7503366.6699999999</v>
      </c>
      <c r="P13" s="64">
        <v>11805523</v>
      </c>
      <c r="Q13" s="64">
        <v>11339513.289999999</v>
      </c>
      <c r="R13" s="64">
        <v>10945400</v>
      </c>
      <c r="S13" s="64">
        <v>10945400</v>
      </c>
      <c r="T13" s="64"/>
    </row>
    <row r="14" spans="1:20" s="16" customFormat="1" ht="13.5" customHeight="1">
      <c r="A14" s="120"/>
      <c r="B14" s="120"/>
      <c r="C14" s="122"/>
      <c r="D14" s="17" t="s">
        <v>57</v>
      </c>
      <c r="E14" s="17" t="s">
        <v>69</v>
      </c>
      <c r="F14" s="17" t="s">
        <v>56</v>
      </c>
      <c r="G14" s="9">
        <v>244</v>
      </c>
      <c r="H14" s="64"/>
      <c r="I14" s="64"/>
      <c r="J14" s="64">
        <v>589195.65</v>
      </c>
      <c r="K14" s="64">
        <v>362062.13</v>
      </c>
      <c r="L14" s="64">
        <f>450784.76+J14</f>
        <v>1039980.41</v>
      </c>
      <c r="M14" s="64">
        <v>697601.73</v>
      </c>
      <c r="N14" s="64">
        <v>1476048.37</v>
      </c>
      <c r="O14" s="64">
        <v>984549.08</v>
      </c>
      <c r="P14" s="64">
        <v>1835020</v>
      </c>
      <c r="Q14" s="64">
        <v>1303870.49</v>
      </c>
      <c r="R14" s="9">
        <v>1807300</v>
      </c>
      <c r="S14" s="9">
        <v>1807300</v>
      </c>
      <c r="T14" s="64"/>
    </row>
    <row r="15" spans="1:20" s="16" customFormat="1" ht="13.5" customHeight="1">
      <c r="A15" s="120"/>
      <c r="B15" s="120"/>
      <c r="C15" s="122"/>
      <c r="D15" s="17" t="s">
        <v>57</v>
      </c>
      <c r="E15" s="17" t="s">
        <v>69</v>
      </c>
      <c r="F15" s="17" t="s">
        <v>56</v>
      </c>
      <c r="G15" s="9">
        <v>831</v>
      </c>
      <c r="H15" s="64"/>
      <c r="I15" s="64"/>
      <c r="J15" s="64"/>
      <c r="K15" s="64"/>
      <c r="L15" s="64"/>
      <c r="M15" s="64"/>
      <c r="N15" s="64">
        <v>73500</v>
      </c>
      <c r="O15" s="64">
        <v>20000</v>
      </c>
      <c r="P15" s="64">
        <v>93500</v>
      </c>
      <c r="Q15" s="64">
        <v>85100</v>
      </c>
      <c r="R15" s="9"/>
      <c r="S15" s="9"/>
      <c r="T15" s="64"/>
    </row>
    <row r="16" spans="1:20" s="16" customFormat="1" ht="13.5" customHeight="1">
      <c r="A16" s="120"/>
      <c r="B16" s="120"/>
      <c r="C16" s="122"/>
      <c r="D16" s="17" t="s">
        <v>57</v>
      </c>
      <c r="E16" s="17" t="s">
        <v>69</v>
      </c>
      <c r="F16" s="17" t="s">
        <v>58</v>
      </c>
      <c r="G16" s="9">
        <v>244</v>
      </c>
      <c r="H16" s="64"/>
      <c r="I16" s="64"/>
      <c r="J16" s="64">
        <v>22450</v>
      </c>
      <c r="K16" s="64">
        <v>14981</v>
      </c>
      <c r="L16" s="64">
        <f>22450+J16</f>
        <v>44900</v>
      </c>
      <c r="M16" s="64">
        <v>37250.629999999997</v>
      </c>
      <c r="N16" s="64">
        <v>67350</v>
      </c>
      <c r="O16" s="64">
        <v>59698.400000000001</v>
      </c>
      <c r="P16" s="64">
        <v>89800</v>
      </c>
      <c r="Q16" s="64">
        <v>89628.76</v>
      </c>
      <c r="R16" s="9"/>
      <c r="S16" s="9"/>
      <c r="T16" s="64"/>
    </row>
    <row r="17" spans="1:20" s="16" customFormat="1" ht="13.5" customHeight="1">
      <c r="A17" s="120"/>
      <c r="B17" s="120"/>
      <c r="C17" s="122"/>
      <c r="D17" s="17" t="s">
        <v>57</v>
      </c>
      <c r="E17" s="17" t="s">
        <v>69</v>
      </c>
      <c r="F17" s="17" t="s">
        <v>56</v>
      </c>
      <c r="G17" s="9">
        <v>853</v>
      </c>
      <c r="H17" s="64"/>
      <c r="I17" s="64"/>
      <c r="J17" s="64" t="s">
        <v>126</v>
      </c>
      <c r="K17" s="64" t="s">
        <v>126</v>
      </c>
      <c r="L17" s="64" t="s">
        <v>126</v>
      </c>
      <c r="M17" s="64" t="s">
        <v>126</v>
      </c>
      <c r="N17" s="64">
        <v>1660</v>
      </c>
      <c r="O17" s="64">
        <v>1660</v>
      </c>
      <c r="P17" s="64">
        <v>1660</v>
      </c>
      <c r="Q17" s="64">
        <v>1660</v>
      </c>
      <c r="R17" s="9"/>
      <c r="S17" s="9"/>
      <c r="T17" s="64"/>
    </row>
    <row r="18" spans="1:20" s="14" customFormat="1" ht="27" customHeight="1">
      <c r="A18" s="113" t="s">
        <v>47</v>
      </c>
      <c r="B18" s="113" t="s">
        <v>66</v>
      </c>
      <c r="C18" s="10" t="s">
        <v>25</v>
      </c>
      <c r="D18" s="12" t="s">
        <v>115</v>
      </c>
      <c r="E18" s="12" t="s">
        <v>115</v>
      </c>
      <c r="F18" s="12" t="s">
        <v>115</v>
      </c>
      <c r="G18" s="12" t="s">
        <v>115</v>
      </c>
      <c r="H18" s="60">
        <f t="shared" ref="H18:N18" si="6">SUM(H20:H21)</f>
        <v>0</v>
      </c>
      <c r="I18" s="60">
        <f t="shared" si="6"/>
        <v>0</v>
      </c>
      <c r="J18" s="60">
        <f t="shared" si="6"/>
        <v>112500</v>
      </c>
      <c r="K18" s="60">
        <f t="shared" si="6"/>
        <v>0</v>
      </c>
      <c r="L18" s="60">
        <f t="shared" si="6"/>
        <v>225000</v>
      </c>
      <c r="M18" s="60">
        <f t="shared" si="6"/>
        <v>20500</v>
      </c>
      <c r="N18" s="60">
        <f t="shared" si="6"/>
        <v>287500</v>
      </c>
      <c r="O18" s="60">
        <f>SUM(O20:O21)</f>
        <v>42500</v>
      </c>
      <c r="P18" s="60">
        <f>SUM(P20:P21)</f>
        <v>401687</v>
      </c>
      <c r="Q18" s="60">
        <f>SUM(Q20:Q21)</f>
        <v>108600</v>
      </c>
      <c r="R18" s="60">
        <f t="shared" ref="R18:S18" si="7">SUM(R20:R21)</f>
        <v>350000</v>
      </c>
      <c r="S18" s="60">
        <f t="shared" si="7"/>
        <v>350000</v>
      </c>
      <c r="T18" s="60"/>
    </row>
    <row r="19" spans="1:20" s="15" customFormat="1" ht="13.5" customHeight="1">
      <c r="A19" s="113"/>
      <c r="B19" s="113"/>
      <c r="C19" s="8" t="s">
        <v>34</v>
      </c>
      <c r="D19" s="2"/>
      <c r="E19" s="2"/>
      <c r="F19" s="2"/>
      <c r="G19" s="2"/>
      <c r="H19" s="63"/>
      <c r="I19" s="63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1:20" s="16" customFormat="1" ht="13.5" customHeight="1">
      <c r="A20" s="113"/>
      <c r="B20" s="113"/>
      <c r="C20" s="122"/>
      <c r="D20" s="17" t="s">
        <v>57</v>
      </c>
      <c r="E20" s="17" t="s">
        <v>69</v>
      </c>
      <c r="F20" s="17" t="s">
        <v>60</v>
      </c>
      <c r="G20" s="9">
        <v>244</v>
      </c>
      <c r="H20" s="64"/>
      <c r="I20" s="64"/>
      <c r="J20" s="64">
        <v>50000</v>
      </c>
      <c r="K20" s="64"/>
      <c r="L20" s="64">
        <f>50000+J20</f>
        <v>100000</v>
      </c>
      <c r="M20" s="64">
        <v>20500</v>
      </c>
      <c r="N20" s="64">
        <v>100000</v>
      </c>
      <c r="O20" s="64">
        <v>42500</v>
      </c>
      <c r="P20" s="82">
        <v>100000</v>
      </c>
      <c r="Q20" s="64">
        <v>42500</v>
      </c>
      <c r="R20" s="64">
        <v>100000</v>
      </c>
      <c r="S20" s="64">
        <v>100000</v>
      </c>
      <c r="T20" s="64"/>
    </row>
    <row r="21" spans="1:20" s="16" customFormat="1" ht="13.5" customHeight="1">
      <c r="A21" s="113"/>
      <c r="B21" s="113"/>
      <c r="C21" s="122"/>
      <c r="D21" s="17" t="s">
        <v>57</v>
      </c>
      <c r="E21" s="17" t="s">
        <v>42</v>
      </c>
      <c r="F21" s="17" t="s">
        <v>60</v>
      </c>
      <c r="G21" s="9">
        <v>244</v>
      </c>
      <c r="H21" s="64"/>
      <c r="I21" s="64"/>
      <c r="J21" s="64">
        <v>62500</v>
      </c>
      <c r="K21" s="64"/>
      <c r="L21" s="64">
        <f>62500+J21</f>
        <v>125000</v>
      </c>
      <c r="M21" s="64"/>
      <c r="N21" s="64">
        <v>187500</v>
      </c>
      <c r="O21" s="64">
        <v>0</v>
      </c>
      <c r="P21" s="82">
        <v>301687</v>
      </c>
      <c r="Q21" s="64">
        <v>66100</v>
      </c>
      <c r="R21" s="64">
        <v>250000</v>
      </c>
      <c r="S21" s="64">
        <v>250000</v>
      </c>
      <c r="T21" s="64"/>
    </row>
    <row r="22" spans="1:20" s="14" customFormat="1" ht="27.75" customHeight="1">
      <c r="A22" s="119" t="s">
        <v>48</v>
      </c>
      <c r="B22" s="119" t="s">
        <v>67</v>
      </c>
      <c r="C22" s="10" t="s">
        <v>25</v>
      </c>
      <c r="D22" s="12" t="s">
        <v>115</v>
      </c>
      <c r="E22" s="12" t="s">
        <v>115</v>
      </c>
      <c r="F22" s="12" t="s">
        <v>115</v>
      </c>
      <c r="G22" s="12" t="s">
        <v>115</v>
      </c>
      <c r="H22" s="60">
        <f t="shared" ref="H22:M22" si="8">H24</f>
        <v>0</v>
      </c>
      <c r="I22" s="60">
        <f t="shared" si="8"/>
        <v>0</v>
      </c>
      <c r="J22" s="60">
        <f t="shared" si="8"/>
        <v>62500</v>
      </c>
      <c r="K22" s="60">
        <f t="shared" si="8"/>
        <v>0</v>
      </c>
      <c r="L22" s="60">
        <f t="shared" si="8"/>
        <v>125000</v>
      </c>
      <c r="M22" s="60">
        <f t="shared" si="8"/>
        <v>0</v>
      </c>
      <c r="N22" s="64">
        <v>187500</v>
      </c>
      <c r="O22" s="60">
        <v>0</v>
      </c>
      <c r="P22" s="60">
        <f>P24</f>
        <v>250000</v>
      </c>
      <c r="Q22" s="60">
        <f>Q24</f>
        <v>54432.11</v>
      </c>
      <c r="R22" s="60">
        <f t="shared" ref="R22:S22" si="9">R24</f>
        <v>250000</v>
      </c>
      <c r="S22" s="60">
        <f t="shared" si="9"/>
        <v>250000</v>
      </c>
      <c r="T22" s="60"/>
    </row>
    <row r="23" spans="1:20" s="15" customFormat="1" ht="13.5" customHeight="1">
      <c r="A23" s="120"/>
      <c r="B23" s="120"/>
      <c r="C23" s="8" t="s">
        <v>34</v>
      </c>
      <c r="D23" s="2"/>
      <c r="E23" s="2"/>
      <c r="F23" s="2"/>
      <c r="G23" s="2"/>
      <c r="H23" s="63"/>
      <c r="I23" s="63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s="15" customFormat="1" ht="13.5" customHeight="1">
      <c r="A24" s="120"/>
      <c r="B24" s="120"/>
      <c r="C24" s="71"/>
      <c r="D24" s="4" t="s">
        <v>57</v>
      </c>
      <c r="E24" s="4" t="s">
        <v>42</v>
      </c>
      <c r="F24" s="4" t="s">
        <v>61</v>
      </c>
      <c r="G24" s="2">
        <v>244</v>
      </c>
      <c r="H24" s="61"/>
      <c r="I24" s="61"/>
      <c r="J24" s="61">
        <v>62500</v>
      </c>
      <c r="K24" s="61"/>
      <c r="L24" s="61">
        <f>62500+J24</f>
        <v>125000</v>
      </c>
      <c r="M24" s="61"/>
      <c r="N24" s="64">
        <v>187500</v>
      </c>
      <c r="O24" s="61">
        <v>0</v>
      </c>
      <c r="P24" s="61">
        <v>250000</v>
      </c>
      <c r="Q24" s="61">
        <v>54432.11</v>
      </c>
      <c r="R24" s="61">
        <v>250000</v>
      </c>
      <c r="S24" s="61">
        <v>250000</v>
      </c>
      <c r="T24" s="61"/>
    </row>
    <row r="25" spans="1:20" s="14" customFormat="1" ht="27.75" customHeight="1">
      <c r="A25" s="113" t="s">
        <v>55</v>
      </c>
      <c r="B25" s="113" t="s">
        <v>68</v>
      </c>
      <c r="C25" s="10" t="s">
        <v>25</v>
      </c>
      <c r="D25" s="12" t="s">
        <v>115</v>
      </c>
      <c r="E25" s="12" t="s">
        <v>115</v>
      </c>
      <c r="F25" s="12" t="s">
        <v>115</v>
      </c>
      <c r="G25" s="12" t="s">
        <v>115</v>
      </c>
      <c r="H25" s="60">
        <f t="shared" ref="H25:M25" si="10">H27</f>
        <v>0</v>
      </c>
      <c r="I25" s="60">
        <f t="shared" si="10"/>
        <v>0</v>
      </c>
      <c r="J25" s="60">
        <f t="shared" si="10"/>
        <v>100000</v>
      </c>
      <c r="K25" s="60">
        <f t="shared" si="10"/>
        <v>7000</v>
      </c>
      <c r="L25" s="60">
        <f t="shared" si="10"/>
        <v>200000</v>
      </c>
      <c r="M25" s="60">
        <f t="shared" si="10"/>
        <v>7000</v>
      </c>
      <c r="N25" s="60">
        <v>300000</v>
      </c>
      <c r="O25" s="60">
        <f>O27</f>
        <v>41500</v>
      </c>
      <c r="P25" s="60">
        <f>P27</f>
        <v>400000</v>
      </c>
      <c r="Q25" s="60">
        <f>Q27</f>
        <v>41500</v>
      </c>
      <c r="R25" s="60">
        <f t="shared" ref="R25:S25" si="11">R27</f>
        <v>400000</v>
      </c>
      <c r="S25" s="60">
        <f t="shared" si="11"/>
        <v>400000</v>
      </c>
      <c r="T25" s="60"/>
    </row>
    <row r="26" spans="1:20" s="15" customFormat="1" ht="13.5" customHeight="1">
      <c r="A26" s="113"/>
      <c r="B26" s="113"/>
      <c r="C26" s="8" t="s">
        <v>34</v>
      </c>
      <c r="D26" s="2"/>
      <c r="E26" s="2"/>
      <c r="F26" s="2"/>
      <c r="G26" s="2"/>
      <c r="H26" s="63"/>
      <c r="I26" s="63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s="15" customFormat="1" ht="13.5" customHeight="1">
      <c r="A27" s="113"/>
      <c r="B27" s="113"/>
      <c r="C27" s="71"/>
      <c r="D27" s="4" t="s">
        <v>57</v>
      </c>
      <c r="E27" s="4" t="s">
        <v>69</v>
      </c>
      <c r="F27" s="4" t="s">
        <v>59</v>
      </c>
      <c r="G27" s="2">
        <v>244</v>
      </c>
      <c r="H27" s="61"/>
      <c r="I27" s="61"/>
      <c r="J27" s="61">
        <v>100000</v>
      </c>
      <c r="K27" s="61">
        <v>7000</v>
      </c>
      <c r="L27" s="61">
        <f>100000+J27</f>
        <v>200000</v>
      </c>
      <c r="M27" s="61">
        <v>7000</v>
      </c>
      <c r="N27" s="61">
        <v>300000</v>
      </c>
      <c r="O27" s="61">
        <v>41500</v>
      </c>
      <c r="P27" s="61">
        <v>400000</v>
      </c>
      <c r="Q27" s="61">
        <v>41500</v>
      </c>
      <c r="R27" s="61">
        <v>400000</v>
      </c>
      <c r="S27" s="61">
        <v>400000</v>
      </c>
      <c r="T27" s="61"/>
    </row>
    <row r="28" spans="1:20" s="11" customFormat="1" ht="30.75" customHeight="1">
      <c r="A28" s="119" t="s">
        <v>71</v>
      </c>
      <c r="B28" s="119" t="s">
        <v>72</v>
      </c>
      <c r="C28" s="10" t="s">
        <v>25</v>
      </c>
      <c r="D28" s="12" t="s">
        <v>115</v>
      </c>
      <c r="E28" s="12" t="s">
        <v>115</v>
      </c>
      <c r="F28" s="12" t="s">
        <v>115</v>
      </c>
      <c r="G28" s="12" t="s">
        <v>115</v>
      </c>
      <c r="H28" s="60">
        <f t="shared" ref="H28:S28" si="12">H30</f>
        <v>0</v>
      </c>
      <c r="I28" s="60">
        <f t="shared" si="12"/>
        <v>0</v>
      </c>
      <c r="J28" s="60">
        <f t="shared" si="12"/>
        <v>0</v>
      </c>
      <c r="K28" s="60">
        <f t="shared" si="12"/>
        <v>0</v>
      </c>
      <c r="L28" s="60">
        <f t="shared" si="12"/>
        <v>0</v>
      </c>
      <c r="M28" s="60">
        <f t="shared" si="12"/>
        <v>0</v>
      </c>
      <c r="N28" s="60">
        <f t="shared" si="12"/>
        <v>0</v>
      </c>
      <c r="O28" s="60">
        <v>0</v>
      </c>
      <c r="P28" s="60">
        <f>P30</f>
        <v>0</v>
      </c>
      <c r="Q28" s="60">
        <v>0</v>
      </c>
      <c r="R28" s="60">
        <f t="shared" si="12"/>
        <v>0</v>
      </c>
      <c r="S28" s="60">
        <f t="shared" si="12"/>
        <v>0</v>
      </c>
      <c r="T28" s="60"/>
    </row>
    <row r="29" spans="1:20" ht="15.75" customHeight="1">
      <c r="A29" s="120"/>
      <c r="B29" s="120"/>
      <c r="C29" s="13" t="s">
        <v>34</v>
      </c>
      <c r="D29" s="2"/>
      <c r="E29" s="2"/>
      <c r="F29" s="2"/>
      <c r="G29" s="2"/>
      <c r="H29" s="63"/>
      <c r="I29" s="63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0" s="11" customFormat="1" ht="102.75" customHeight="1">
      <c r="A30" s="120"/>
      <c r="B30" s="120"/>
      <c r="C30" s="70" t="s">
        <v>117</v>
      </c>
      <c r="D30" s="17" t="s">
        <v>52</v>
      </c>
      <c r="E30" s="17" t="s">
        <v>69</v>
      </c>
      <c r="F30" s="17" t="s">
        <v>62</v>
      </c>
      <c r="G30" s="9">
        <v>540</v>
      </c>
      <c r="H30" s="60"/>
      <c r="I30" s="60"/>
      <c r="J30" s="60"/>
      <c r="K30" s="60"/>
      <c r="L30" s="60"/>
      <c r="M30" s="60"/>
      <c r="N30" s="60">
        <v>0</v>
      </c>
      <c r="O30" s="60">
        <v>0</v>
      </c>
      <c r="P30" s="64">
        <v>0</v>
      </c>
      <c r="Q30" s="64">
        <v>0</v>
      </c>
      <c r="R30" s="64"/>
      <c r="S30" s="64"/>
      <c r="T30" s="65"/>
    </row>
    <row r="31" spans="1:20" s="11" customFormat="1" ht="33" customHeight="1">
      <c r="A31" s="113" t="s">
        <v>73</v>
      </c>
      <c r="B31" s="113" t="s">
        <v>74</v>
      </c>
      <c r="C31" s="10" t="s">
        <v>25</v>
      </c>
      <c r="D31" s="12" t="s">
        <v>115</v>
      </c>
      <c r="E31" s="12" t="s">
        <v>115</v>
      </c>
      <c r="F31" s="12" t="s">
        <v>115</v>
      </c>
      <c r="G31" s="12" t="s">
        <v>115</v>
      </c>
      <c r="H31" s="60">
        <f t="shared" ref="H31:S31" si="13">H33</f>
        <v>0</v>
      </c>
      <c r="I31" s="60">
        <f t="shared" si="13"/>
        <v>0</v>
      </c>
      <c r="J31" s="60">
        <f t="shared" si="13"/>
        <v>0</v>
      </c>
      <c r="K31" s="60">
        <f t="shared" si="13"/>
        <v>0</v>
      </c>
      <c r="L31" s="60">
        <f t="shared" si="13"/>
        <v>0</v>
      </c>
      <c r="M31" s="60">
        <f t="shared" si="13"/>
        <v>0</v>
      </c>
      <c r="N31" s="60">
        <f t="shared" ref="N31" si="14">N33</f>
        <v>271453</v>
      </c>
      <c r="O31" s="60">
        <v>0</v>
      </c>
      <c r="P31" s="60">
        <f t="shared" si="13"/>
        <v>35000</v>
      </c>
      <c r="Q31" s="60">
        <v>0</v>
      </c>
      <c r="R31" s="60">
        <f t="shared" si="13"/>
        <v>0</v>
      </c>
      <c r="S31" s="60">
        <f t="shared" si="13"/>
        <v>0</v>
      </c>
      <c r="T31" s="60"/>
    </row>
    <row r="32" spans="1:20" ht="15.75" customHeight="1">
      <c r="A32" s="113"/>
      <c r="B32" s="113"/>
      <c r="C32" s="33" t="s">
        <v>34</v>
      </c>
      <c r="D32" s="2"/>
      <c r="E32" s="2"/>
      <c r="F32" s="2"/>
      <c r="G32" s="2"/>
      <c r="H32" s="63"/>
      <c r="I32" s="63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pans="1:20" s="11" customFormat="1" ht="75" customHeight="1">
      <c r="A33" s="113"/>
      <c r="B33" s="113"/>
      <c r="C33" s="72" t="s">
        <v>116</v>
      </c>
      <c r="D33" s="17" t="s">
        <v>57</v>
      </c>
      <c r="E33" s="17" t="s">
        <v>70</v>
      </c>
      <c r="F33" s="17" t="s">
        <v>63</v>
      </c>
      <c r="G33" s="9">
        <v>244</v>
      </c>
      <c r="H33" s="60"/>
      <c r="I33" s="60"/>
      <c r="J33" s="60"/>
      <c r="K33" s="60"/>
      <c r="L33" s="60"/>
      <c r="M33" s="60"/>
      <c r="N33" s="64">
        <v>271453</v>
      </c>
      <c r="O33" s="60">
        <v>0</v>
      </c>
      <c r="P33" s="64">
        <v>35000</v>
      </c>
      <c r="Q33" s="64">
        <v>0</v>
      </c>
      <c r="R33" s="64"/>
      <c r="S33" s="64"/>
      <c r="T33" s="60"/>
    </row>
    <row r="34" spans="1:20" s="11" customFormat="1" ht="33" customHeight="1">
      <c r="A34" s="113" t="s">
        <v>119</v>
      </c>
      <c r="B34" s="113" t="s">
        <v>120</v>
      </c>
      <c r="C34" s="10" t="s">
        <v>25</v>
      </c>
      <c r="D34" s="12" t="s">
        <v>115</v>
      </c>
      <c r="E34" s="12" t="s">
        <v>115</v>
      </c>
      <c r="F34" s="12" t="s">
        <v>115</v>
      </c>
      <c r="G34" s="12" t="s">
        <v>115</v>
      </c>
      <c r="H34" s="60">
        <f t="shared" ref="H34:S34" si="15">H36</f>
        <v>0</v>
      </c>
      <c r="I34" s="60">
        <f t="shared" si="15"/>
        <v>0</v>
      </c>
      <c r="J34" s="60">
        <f t="shared" si="15"/>
        <v>0</v>
      </c>
      <c r="K34" s="60">
        <f t="shared" si="15"/>
        <v>0</v>
      </c>
      <c r="L34" s="60">
        <f t="shared" si="15"/>
        <v>0</v>
      </c>
      <c r="M34" s="60">
        <f t="shared" si="15"/>
        <v>0</v>
      </c>
      <c r="N34" s="60">
        <f t="shared" ref="N34" si="16">N36</f>
        <v>432600</v>
      </c>
      <c r="O34" s="60">
        <v>0</v>
      </c>
      <c r="P34" s="60">
        <f t="shared" si="15"/>
        <v>432600</v>
      </c>
      <c r="Q34" s="60">
        <f t="shared" si="15"/>
        <v>432600</v>
      </c>
      <c r="R34" s="60">
        <f t="shared" si="15"/>
        <v>0</v>
      </c>
      <c r="S34" s="60">
        <f t="shared" si="15"/>
        <v>0</v>
      </c>
      <c r="T34" s="60"/>
    </row>
    <row r="35" spans="1:20" ht="15.75" customHeight="1">
      <c r="A35" s="113"/>
      <c r="B35" s="113"/>
      <c r="C35" s="33" t="s">
        <v>34</v>
      </c>
      <c r="D35" s="2"/>
      <c r="E35" s="2"/>
      <c r="F35" s="2"/>
      <c r="G35" s="2"/>
      <c r="H35" s="63"/>
      <c r="I35" s="63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pans="1:20" s="11" customFormat="1" ht="46.5" customHeight="1">
      <c r="A36" s="113"/>
      <c r="B36" s="113"/>
      <c r="C36" s="72" t="s">
        <v>116</v>
      </c>
      <c r="D36" s="17" t="s">
        <v>57</v>
      </c>
      <c r="E36" s="17" t="s">
        <v>70</v>
      </c>
      <c r="F36" s="17" t="s">
        <v>121</v>
      </c>
      <c r="G36" s="9">
        <v>244</v>
      </c>
      <c r="H36" s="60"/>
      <c r="I36" s="60"/>
      <c r="J36" s="60"/>
      <c r="K36" s="60"/>
      <c r="L36" s="60"/>
      <c r="M36" s="60"/>
      <c r="N36" s="64">
        <v>432600</v>
      </c>
      <c r="O36" s="60">
        <v>0</v>
      </c>
      <c r="P36" s="64">
        <v>432600</v>
      </c>
      <c r="Q36" s="60">
        <v>432600</v>
      </c>
      <c r="R36" s="64"/>
      <c r="S36" s="64"/>
      <c r="T36" s="60"/>
    </row>
    <row r="37" spans="1:20" s="11" customFormat="1" ht="33" customHeight="1">
      <c r="A37" s="113" t="s">
        <v>127</v>
      </c>
      <c r="B37" s="113" t="s">
        <v>128</v>
      </c>
      <c r="C37" s="10" t="s">
        <v>25</v>
      </c>
      <c r="D37" s="12" t="s">
        <v>115</v>
      </c>
      <c r="E37" s="12" t="s">
        <v>115</v>
      </c>
      <c r="F37" s="12" t="s">
        <v>115</v>
      </c>
      <c r="G37" s="12" t="s">
        <v>115</v>
      </c>
      <c r="H37" s="60">
        <f t="shared" ref="H37:N37" si="17">H39</f>
        <v>0</v>
      </c>
      <c r="I37" s="60">
        <f t="shared" si="17"/>
        <v>0</v>
      </c>
      <c r="J37" s="60">
        <f t="shared" si="17"/>
        <v>0</v>
      </c>
      <c r="K37" s="60">
        <f t="shared" si="17"/>
        <v>0</v>
      </c>
      <c r="L37" s="60">
        <f t="shared" si="17"/>
        <v>0</v>
      </c>
      <c r="M37" s="60">
        <f t="shared" si="17"/>
        <v>0</v>
      </c>
      <c r="N37" s="60">
        <f t="shared" si="17"/>
        <v>0</v>
      </c>
      <c r="O37" s="60">
        <v>0</v>
      </c>
      <c r="P37" s="60">
        <f t="shared" ref="P37:Q37" si="18">P39</f>
        <v>184766</v>
      </c>
      <c r="Q37" s="60">
        <f t="shared" si="18"/>
        <v>0</v>
      </c>
      <c r="R37" s="60">
        <f t="shared" ref="R37:S37" si="19">R39</f>
        <v>0</v>
      </c>
      <c r="S37" s="60">
        <f t="shared" si="19"/>
        <v>0</v>
      </c>
      <c r="T37" s="60"/>
    </row>
    <row r="38" spans="1:20" ht="15.75" customHeight="1">
      <c r="A38" s="113"/>
      <c r="B38" s="113"/>
      <c r="C38" s="33" t="s">
        <v>34</v>
      </c>
      <c r="D38" s="2"/>
      <c r="E38" s="2"/>
      <c r="F38" s="2"/>
      <c r="G38" s="2"/>
      <c r="H38" s="63"/>
      <c r="I38" s="63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spans="1:20" s="11" customFormat="1" ht="91.5" customHeight="1">
      <c r="A39" s="113"/>
      <c r="B39" s="113"/>
      <c r="C39" s="80" t="s">
        <v>116</v>
      </c>
      <c r="D39" s="17" t="s">
        <v>57</v>
      </c>
      <c r="E39" s="17" t="s">
        <v>70</v>
      </c>
      <c r="F39" s="17" t="s">
        <v>129</v>
      </c>
      <c r="G39" s="9">
        <v>243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4">
        <v>0</v>
      </c>
      <c r="O39" s="60">
        <v>0</v>
      </c>
      <c r="P39" s="64">
        <v>184766</v>
      </c>
      <c r="Q39" s="64">
        <v>0</v>
      </c>
      <c r="R39" s="64"/>
      <c r="S39" s="64"/>
      <c r="T39" s="60"/>
    </row>
    <row r="40" spans="1:20" s="6" customFormat="1" ht="21.75" customHeight="1">
      <c r="A40" s="20"/>
      <c r="B40" s="20"/>
      <c r="C40" s="21"/>
      <c r="D40" s="22"/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4"/>
    </row>
    <row r="41" spans="1:20" s="3" customFormat="1" ht="12">
      <c r="A41" s="121" t="s">
        <v>114</v>
      </c>
      <c r="B41" s="121"/>
      <c r="C41" s="121"/>
      <c r="D41" s="121"/>
      <c r="E41" s="112"/>
      <c r="F41" s="112"/>
      <c r="G41" s="112"/>
      <c r="H41" s="112"/>
      <c r="I41" s="58"/>
      <c r="J41" s="109" t="s">
        <v>124</v>
      </c>
      <c r="K41" s="109"/>
      <c r="L41" s="109"/>
      <c r="M41" s="109"/>
      <c r="O41" s="58"/>
    </row>
    <row r="42" spans="1:20" ht="12" customHeight="1">
      <c r="E42" s="110" t="s">
        <v>44</v>
      </c>
      <c r="F42" s="110"/>
      <c r="G42" s="110"/>
      <c r="H42" s="110"/>
      <c r="J42" s="110" t="s">
        <v>35</v>
      </c>
      <c r="K42" s="110"/>
      <c r="L42" s="110"/>
      <c r="M42" s="110"/>
    </row>
    <row r="43" spans="1:20">
      <c r="E43" s="18"/>
      <c r="F43" s="18"/>
      <c r="G43" s="18"/>
      <c r="H43" s="18"/>
      <c r="J43" s="18"/>
      <c r="K43" s="18"/>
      <c r="L43" s="18"/>
      <c r="M43" s="18"/>
    </row>
    <row r="44" spans="1:20" s="19" customFormat="1" ht="17.25" customHeight="1"/>
  </sheetData>
  <mergeCells count="44">
    <mergeCell ref="C20:C21"/>
    <mergeCell ref="B3:B6"/>
    <mergeCell ref="A11:A17"/>
    <mergeCell ref="A7:A10"/>
    <mergeCell ref="B7:B10"/>
    <mergeCell ref="B11:B17"/>
    <mergeCell ref="B37:B39"/>
    <mergeCell ref="A37:A39"/>
    <mergeCell ref="D4:D6"/>
    <mergeCell ref="A41:D41"/>
    <mergeCell ref="A34:A36"/>
    <mergeCell ref="B22:B24"/>
    <mergeCell ref="A25:A27"/>
    <mergeCell ref="B25:B27"/>
    <mergeCell ref="A31:A33"/>
    <mergeCell ref="B31:B33"/>
    <mergeCell ref="A28:A30"/>
    <mergeCell ref="B28:B30"/>
    <mergeCell ref="A3:A6"/>
    <mergeCell ref="A18:A21"/>
    <mergeCell ref="B18:B21"/>
    <mergeCell ref="C13:C17"/>
    <mergeCell ref="B34:B36"/>
    <mergeCell ref="A1:T1"/>
    <mergeCell ref="H3:S3"/>
    <mergeCell ref="D3:G3"/>
    <mergeCell ref="T3:T6"/>
    <mergeCell ref="R4:S5"/>
    <mergeCell ref="J5:K5"/>
    <mergeCell ref="A2:T2"/>
    <mergeCell ref="N5:O5"/>
    <mergeCell ref="P5:Q5"/>
    <mergeCell ref="L5:M5"/>
    <mergeCell ref="E4:E6"/>
    <mergeCell ref="J4:Q4"/>
    <mergeCell ref="F4:F6"/>
    <mergeCell ref="A22:A24"/>
    <mergeCell ref="C3:C6"/>
    <mergeCell ref="H4:I5"/>
    <mergeCell ref="J41:M41"/>
    <mergeCell ref="E42:H42"/>
    <mergeCell ref="J42:M42"/>
    <mergeCell ref="G4:G6"/>
    <mergeCell ref="E41:H41"/>
  </mergeCells>
  <pageMargins left="0.59055118110236227" right="0.19685039370078741" top="0.59055118110236227" bottom="0" header="0.31496062992125984" footer="0.31496062992125984"/>
  <pageSetup paperSize="9" scale="5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2"/>
  <sheetViews>
    <sheetView tabSelected="1" view="pageBreakPreview" zoomScaleSheetLayoutView="100" workbookViewId="0">
      <pane xSplit="3" ySplit="5" topLeftCell="L6" activePane="bottomRight" state="frozen"/>
      <selection pane="topRight" activeCell="D1" sqref="D1"/>
      <selection pane="bottomLeft" activeCell="A9" sqref="A9"/>
      <selection pane="bottomRight" activeCell="L19" sqref="L19"/>
    </sheetView>
  </sheetViews>
  <sheetFormatPr defaultRowHeight="12" outlineLevelRow="1"/>
  <cols>
    <col min="1" max="1" width="14.85546875" style="50" customWidth="1"/>
    <col min="2" max="2" width="33.140625" style="50" customWidth="1"/>
    <col min="3" max="3" width="21.140625" style="50" customWidth="1"/>
    <col min="4" max="5" width="7.85546875" style="50" customWidth="1"/>
    <col min="6" max="9" width="12.140625" style="50" customWidth="1"/>
    <col min="10" max="10" width="11.5703125" style="50" customWidth="1"/>
    <col min="11" max="11" width="10.42578125" style="50" customWidth="1"/>
    <col min="12" max="12" width="13.7109375" style="50" customWidth="1"/>
    <col min="13" max="13" width="11.7109375" style="50" customWidth="1"/>
    <col min="14" max="15" width="13.7109375" style="50" customWidth="1"/>
    <col min="16" max="16" width="12.5703125" style="50" customWidth="1"/>
    <col min="17" max="16384" width="9.140625" style="50"/>
  </cols>
  <sheetData>
    <row r="1" spans="1:16" ht="44.25" customHeight="1">
      <c r="A1" s="124" t="s">
        <v>158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7.25" customHeight="1">
      <c r="A2" s="123" t="s">
        <v>16</v>
      </c>
      <c r="B2" s="123" t="s">
        <v>37</v>
      </c>
      <c r="C2" s="123" t="s">
        <v>30</v>
      </c>
      <c r="D2" s="123" t="s">
        <v>43</v>
      </c>
      <c r="E2" s="123"/>
      <c r="F2" s="123" t="s">
        <v>53</v>
      </c>
      <c r="G2" s="123"/>
      <c r="H2" s="123"/>
      <c r="I2" s="123"/>
      <c r="J2" s="123"/>
      <c r="K2" s="123"/>
      <c r="L2" s="123"/>
      <c r="M2" s="123"/>
      <c r="N2" s="123" t="s">
        <v>3</v>
      </c>
      <c r="O2" s="123"/>
      <c r="P2" s="123" t="s">
        <v>29</v>
      </c>
    </row>
    <row r="3" spans="1:16" ht="15" customHeight="1">
      <c r="A3" s="123"/>
      <c r="B3" s="123"/>
      <c r="C3" s="123"/>
      <c r="D3" s="123"/>
      <c r="E3" s="123"/>
      <c r="F3" s="123" t="s">
        <v>6</v>
      </c>
      <c r="G3" s="123"/>
      <c r="H3" s="123" t="s">
        <v>11</v>
      </c>
      <c r="I3" s="123"/>
      <c r="J3" s="123" t="s">
        <v>12</v>
      </c>
      <c r="K3" s="123"/>
      <c r="L3" s="123" t="s">
        <v>15</v>
      </c>
      <c r="M3" s="123"/>
      <c r="N3" s="123"/>
      <c r="O3" s="123"/>
      <c r="P3" s="123"/>
    </row>
    <row r="4" spans="1:16" ht="15.75" customHeight="1">
      <c r="A4" s="123"/>
      <c r="B4" s="123"/>
      <c r="C4" s="123"/>
      <c r="D4" s="34" t="s">
        <v>4</v>
      </c>
      <c r="E4" s="34" t="s">
        <v>5</v>
      </c>
      <c r="F4" s="34" t="s">
        <v>4</v>
      </c>
      <c r="G4" s="34" t="s">
        <v>5</v>
      </c>
      <c r="H4" s="34" t="s">
        <v>4</v>
      </c>
      <c r="I4" s="34" t="s">
        <v>5</v>
      </c>
      <c r="J4" s="34" t="s">
        <v>4</v>
      </c>
      <c r="K4" s="34" t="s">
        <v>5</v>
      </c>
      <c r="L4" s="34" t="s">
        <v>4</v>
      </c>
      <c r="M4" s="34" t="s">
        <v>5</v>
      </c>
      <c r="N4" s="34" t="s">
        <v>7</v>
      </c>
      <c r="O4" s="34" t="s">
        <v>8</v>
      </c>
      <c r="P4" s="123"/>
    </row>
    <row r="5" spans="1:16" ht="28.5" customHeight="1">
      <c r="A5" s="126" t="s">
        <v>36</v>
      </c>
      <c r="B5" s="126" t="str">
        <f>'9 средства по кодам'!B7</f>
        <v>"Управление имуществом Емельяновского района"</v>
      </c>
      <c r="C5" s="51" t="s">
        <v>17</v>
      </c>
      <c r="D5" s="28">
        <f t="shared" ref="D5:K5" si="0">SUM(D7:D11)</f>
        <v>0</v>
      </c>
      <c r="E5" s="28">
        <f t="shared" si="0"/>
        <v>0</v>
      </c>
      <c r="F5" s="28">
        <f t="shared" si="0"/>
        <v>3622995.65</v>
      </c>
      <c r="G5" s="28">
        <f t="shared" si="0"/>
        <v>2313894.4700000002</v>
      </c>
      <c r="H5" s="28">
        <f t="shared" si="0"/>
        <v>7407580.4100000001</v>
      </c>
      <c r="I5" s="28">
        <f t="shared" si="0"/>
        <v>5641227.8199999994</v>
      </c>
      <c r="J5" s="28">
        <v>11606661.369999999</v>
      </c>
      <c r="K5" s="28">
        <f t="shared" si="0"/>
        <v>8653274.1500000004</v>
      </c>
      <c r="L5" s="28">
        <f>SUM(L7:L11)</f>
        <v>15529556</v>
      </c>
      <c r="M5" s="28">
        <f t="shared" ref="M5:O5" si="1">SUM(M7:M11)</f>
        <v>13456904.649999999</v>
      </c>
      <c r="N5" s="28">
        <f t="shared" si="1"/>
        <v>13752700</v>
      </c>
      <c r="O5" s="28">
        <f t="shared" si="1"/>
        <v>13752700</v>
      </c>
      <c r="P5" s="29"/>
    </row>
    <row r="6" spans="1:16">
      <c r="A6" s="127"/>
      <c r="B6" s="127"/>
      <c r="C6" s="51" t="s">
        <v>18</v>
      </c>
      <c r="D6" s="73"/>
      <c r="E6" s="73"/>
      <c r="F6" s="73"/>
      <c r="G6" s="73"/>
      <c r="H6" s="73"/>
      <c r="I6" s="73"/>
      <c r="J6" s="73"/>
      <c r="K6" s="73"/>
      <c r="L6" s="34"/>
      <c r="M6" s="73"/>
      <c r="N6" s="73"/>
      <c r="O6" s="73"/>
      <c r="P6" s="29"/>
    </row>
    <row r="7" spans="1:16">
      <c r="A7" s="127"/>
      <c r="B7" s="127"/>
      <c r="C7" s="51" t="s">
        <v>40</v>
      </c>
      <c r="D7" s="30">
        <f>'9 средства по кодам'!H10</f>
        <v>0</v>
      </c>
      <c r="E7" s="30">
        <f>'9 средства по кодам'!I10</f>
        <v>0</v>
      </c>
      <c r="F7" s="30">
        <f>'9 средства по кодам'!J10</f>
        <v>0</v>
      </c>
      <c r="G7" s="30">
        <f>'9 средства по кодам'!K10</f>
        <v>0</v>
      </c>
      <c r="H7" s="30">
        <f>'9 средства по кодам'!L10</f>
        <v>0</v>
      </c>
      <c r="I7" s="30">
        <f>'9 средства по кодам'!M10</f>
        <v>0</v>
      </c>
      <c r="J7" s="30">
        <f>'9 средства по кодам'!N10</f>
        <v>0</v>
      </c>
      <c r="K7" s="30">
        <f>'9 средства по кодам'!O10</f>
        <v>0</v>
      </c>
      <c r="L7" s="30">
        <f>'9 средства по кодам'!P10</f>
        <v>0</v>
      </c>
      <c r="M7" s="30">
        <f>'9 средства по кодам'!Q10</f>
        <v>0</v>
      </c>
      <c r="N7" s="30">
        <f>'9 средства по кодам'!R10</f>
        <v>0</v>
      </c>
      <c r="O7" s="30">
        <f>'9 средства по кодам'!S10</f>
        <v>0</v>
      </c>
      <c r="P7" s="52"/>
    </row>
    <row r="8" spans="1:16">
      <c r="A8" s="127"/>
      <c r="B8" s="127"/>
      <c r="C8" s="51" t="s">
        <v>41</v>
      </c>
      <c r="D8" s="30">
        <f>'9 средства по кодам'!H9</f>
        <v>0</v>
      </c>
      <c r="E8" s="30">
        <f>'9 средства по кодам'!I9</f>
        <v>0</v>
      </c>
      <c r="F8" s="30">
        <f>'9 средства по кодам'!J9</f>
        <v>3622995.65</v>
      </c>
      <c r="G8" s="30">
        <f>'9 средства по кодам'!K9</f>
        <v>2313894.4700000002</v>
      </c>
      <c r="H8" s="30">
        <f>'9 средства по кодам'!L9</f>
        <v>7407580.4100000001</v>
      </c>
      <c r="I8" s="30">
        <f>'9 средства по кодам'!M9</f>
        <v>5641227.8199999994</v>
      </c>
      <c r="J8" s="30">
        <v>11606661.369999999</v>
      </c>
      <c r="K8" s="30">
        <f>'9 средства по кодам'!O9</f>
        <v>8653274.1500000004</v>
      </c>
      <c r="L8" s="30">
        <f>'9 средства по кодам'!P9</f>
        <v>15529556</v>
      </c>
      <c r="M8" s="30">
        <f>'9 средства по кодам'!Q7</f>
        <v>13456904.649999999</v>
      </c>
      <c r="N8" s="30">
        <f>'9 средства по кодам'!R9</f>
        <v>13752700</v>
      </c>
      <c r="O8" s="30">
        <f>'9 средства по кодам'!S9</f>
        <v>13752700</v>
      </c>
      <c r="P8" s="53"/>
    </row>
    <row r="9" spans="1:16">
      <c r="A9" s="127"/>
      <c r="B9" s="127"/>
      <c r="C9" s="51" t="s">
        <v>31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53"/>
    </row>
    <row r="10" spans="1:16">
      <c r="A10" s="127"/>
      <c r="B10" s="127"/>
      <c r="C10" s="51" t="s">
        <v>38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>
      <c r="A11" s="128"/>
      <c r="B11" s="128"/>
      <c r="C11" s="51" t="s">
        <v>20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ht="13.5" customHeight="1">
      <c r="A12" s="125" t="s">
        <v>46</v>
      </c>
      <c r="B12" s="126" t="str">
        <f>'9 средства по кодам'!B11</f>
        <v>"Обеспечение реализации муниципальной программы"</v>
      </c>
      <c r="C12" s="51" t="s">
        <v>17</v>
      </c>
      <c r="D12" s="30">
        <f t="shared" ref="D12:K12" si="2">SUM(D14:D18)</f>
        <v>0</v>
      </c>
      <c r="E12" s="30">
        <f t="shared" si="2"/>
        <v>0</v>
      </c>
      <c r="F12" s="30">
        <f t="shared" si="2"/>
        <v>3347995.65</v>
      </c>
      <c r="G12" s="30">
        <f t="shared" si="2"/>
        <v>2306894.4700000002</v>
      </c>
      <c r="H12" s="30">
        <f t="shared" si="2"/>
        <v>6857580.4100000001</v>
      </c>
      <c r="I12" s="30">
        <f t="shared" si="2"/>
        <v>5613727.8199999994</v>
      </c>
      <c r="J12" s="30">
        <v>10127608.369999999</v>
      </c>
      <c r="K12" s="30">
        <f t="shared" si="2"/>
        <v>8569274.1500000004</v>
      </c>
      <c r="L12" s="30">
        <f>SUM(L14:L18)</f>
        <v>13825503</v>
      </c>
      <c r="M12" s="30">
        <f t="shared" ref="M12:O12" si="3">SUM(M14:M18)</f>
        <v>12819772.539999999</v>
      </c>
      <c r="N12" s="30">
        <f t="shared" si="3"/>
        <v>12752700</v>
      </c>
      <c r="O12" s="30">
        <f t="shared" si="3"/>
        <v>12752700</v>
      </c>
      <c r="P12" s="53"/>
    </row>
    <row r="13" spans="1:16">
      <c r="A13" s="125"/>
      <c r="B13" s="127"/>
      <c r="C13" s="51" t="s">
        <v>18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>
      <c r="A14" s="125"/>
      <c r="B14" s="127"/>
      <c r="C14" s="51" t="s">
        <v>19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3"/>
    </row>
    <row r="15" spans="1:16">
      <c r="A15" s="125"/>
      <c r="B15" s="127"/>
      <c r="C15" s="51" t="s">
        <v>41</v>
      </c>
      <c r="D15" s="31">
        <f>'9 средства по кодам'!H11</f>
        <v>0</v>
      </c>
      <c r="E15" s="31">
        <f>'9 средства по кодам'!I11</f>
        <v>0</v>
      </c>
      <c r="F15" s="31">
        <f>'9 средства по кодам'!J11</f>
        <v>3347995.65</v>
      </c>
      <c r="G15" s="31">
        <f>'9 средства по кодам'!K11</f>
        <v>2306894.4700000002</v>
      </c>
      <c r="H15" s="31">
        <f>'9 средства по кодам'!L11</f>
        <v>6857580.4100000001</v>
      </c>
      <c r="I15" s="31">
        <f>'9 средства по кодам'!M11</f>
        <v>5613727.8199999994</v>
      </c>
      <c r="J15" s="30">
        <v>10127608.369999999</v>
      </c>
      <c r="K15" s="31">
        <f>'9 средства по кодам'!O11</f>
        <v>8569274.1500000004</v>
      </c>
      <c r="L15" s="31">
        <f>'9 средства по кодам'!P11</f>
        <v>13825503</v>
      </c>
      <c r="M15" s="31">
        <f>'9 средства по кодам'!Q11</f>
        <v>12819772.539999999</v>
      </c>
      <c r="N15" s="31">
        <f>'9 средства по кодам'!R11</f>
        <v>12752700</v>
      </c>
      <c r="O15" s="31">
        <f>'9 средства по кодам'!S11</f>
        <v>12752700</v>
      </c>
      <c r="P15" s="53"/>
    </row>
    <row r="16" spans="1:16">
      <c r="A16" s="125"/>
      <c r="B16" s="127"/>
      <c r="C16" s="51" t="s">
        <v>31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6">
      <c r="A17" s="125"/>
      <c r="B17" s="127"/>
      <c r="C17" s="51" t="s">
        <v>38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53"/>
    </row>
    <row r="18" spans="1:16">
      <c r="A18" s="125"/>
      <c r="B18" s="128"/>
      <c r="C18" s="51" t="s">
        <v>20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 ht="13.5" customHeight="1">
      <c r="A19" s="125" t="s">
        <v>47</v>
      </c>
      <c r="B19" s="126" t="str">
        <f>'9 средства по кодам'!B18</f>
        <v>"Проведение работ по определению рыночной стоимости объектов недвижимости"</v>
      </c>
      <c r="C19" s="51" t="s">
        <v>17</v>
      </c>
      <c r="D19" s="30">
        <f t="shared" ref="D19:K19" si="4">SUM(D21:D25)</f>
        <v>0</v>
      </c>
      <c r="E19" s="30">
        <f t="shared" si="4"/>
        <v>0</v>
      </c>
      <c r="F19" s="30">
        <f t="shared" si="4"/>
        <v>112500</v>
      </c>
      <c r="G19" s="30">
        <f t="shared" si="4"/>
        <v>0</v>
      </c>
      <c r="H19" s="30">
        <f t="shared" si="4"/>
        <v>225000</v>
      </c>
      <c r="I19" s="30">
        <f t="shared" si="4"/>
        <v>20500</v>
      </c>
      <c r="J19" s="30">
        <v>287500</v>
      </c>
      <c r="K19" s="30">
        <f t="shared" si="4"/>
        <v>42500</v>
      </c>
      <c r="L19" s="30">
        <f>SUM(L21:L25)</f>
        <v>401687</v>
      </c>
      <c r="M19" s="30">
        <f t="shared" ref="M19:O19" si="5">SUM(M21:M25)</f>
        <v>108600</v>
      </c>
      <c r="N19" s="30">
        <f t="shared" si="5"/>
        <v>350000</v>
      </c>
      <c r="O19" s="30">
        <f t="shared" si="5"/>
        <v>350000</v>
      </c>
      <c r="P19" s="53"/>
    </row>
    <row r="20" spans="1:16">
      <c r="A20" s="125"/>
      <c r="B20" s="127"/>
      <c r="C20" s="51" t="s">
        <v>18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>
      <c r="A21" s="125"/>
      <c r="B21" s="127"/>
      <c r="C21" s="51" t="s">
        <v>19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53"/>
    </row>
    <row r="22" spans="1:16">
      <c r="A22" s="125"/>
      <c r="B22" s="127"/>
      <c r="C22" s="51" t="s">
        <v>41</v>
      </c>
      <c r="D22" s="31">
        <f>'9 средства по кодам'!H18</f>
        <v>0</v>
      </c>
      <c r="E22" s="31">
        <f>'9 средства по кодам'!I18</f>
        <v>0</v>
      </c>
      <c r="F22" s="31">
        <f>'9 средства по кодам'!J18</f>
        <v>112500</v>
      </c>
      <c r="G22" s="31">
        <f>'9 средства по кодам'!K18</f>
        <v>0</v>
      </c>
      <c r="H22" s="31">
        <f>'9 средства по кодам'!L18</f>
        <v>225000</v>
      </c>
      <c r="I22" s="31">
        <f>'9 средства по кодам'!M18</f>
        <v>20500</v>
      </c>
      <c r="J22" s="30">
        <v>287500</v>
      </c>
      <c r="K22" s="31">
        <f>'9 средства по кодам'!O18</f>
        <v>42500</v>
      </c>
      <c r="L22" s="31">
        <f>'9 средства по кодам'!P18</f>
        <v>401687</v>
      </c>
      <c r="M22" s="31">
        <f>'9 средства по кодам'!Q18</f>
        <v>108600</v>
      </c>
      <c r="N22" s="31">
        <f>'9 средства по кодам'!R18</f>
        <v>350000</v>
      </c>
      <c r="O22" s="31">
        <f>'9 средства по кодам'!S18</f>
        <v>350000</v>
      </c>
      <c r="P22" s="53"/>
    </row>
    <row r="23" spans="1:16">
      <c r="A23" s="125"/>
      <c r="B23" s="127"/>
      <c r="C23" s="51" t="s">
        <v>31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>
      <c r="A24" s="125"/>
      <c r="B24" s="127"/>
      <c r="C24" s="51" t="s">
        <v>39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>
      <c r="A25" s="125"/>
      <c r="B25" s="128"/>
      <c r="C25" s="51" t="s">
        <v>20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12.75" customHeight="1" outlineLevel="1">
      <c r="A26" s="129" t="s">
        <v>48</v>
      </c>
      <c r="B26" s="126" t="str">
        <f>'9 средства по кодам'!B22</f>
        <v>"Проведение работ по формированию и изготовлению кадастровой документации для постановки на кадастровый учет объектов недвижимости"</v>
      </c>
      <c r="C26" s="51" t="s">
        <v>17</v>
      </c>
      <c r="D26" s="30">
        <f t="shared" ref="D26:K26" si="6">SUM(D28:D32)</f>
        <v>0</v>
      </c>
      <c r="E26" s="30">
        <f t="shared" si="6"/>
        <v>0</v>
      </c>
      <c r="F26" s="30">
        <f t="shared" si="6"/>
        <v>62500</v>
      </c>
      <c r="G26" s="30">
        <f t="shared" si="6"/>
        <v>0</v>
      </c>
      <c r="H26" s="30">
        <f t="shared" si="6"/>
        <v>125000</v>
      </c>
      <c r="I26" s="30">
        <f t="shared" si="6"/>
        <v>0</v>
      </c>
      <c r="J26" s="30">
        <v>187500</v>
      </c>
      <c r="K26" s="30">
        <f t="shared" si="6"/>
        <v>0</v>
      </c>
      <c r="L26" s="30">
        <f>SUM(L28:L32)</f>
        <v>250000</v>
      </c>
      <c r="M26" s="30">
        <f t="shared" ref="M26:O26" si="7">SUM(M28:M32)</f>
        <v>54432.11</v>
      </c>
      <c r="N26" s="30">
        <f t="shared" si="7"/>
        <v>250000</v>
      </c>
      <c r="O26" s="30">
        <f t="shared" si="7"/>
        <v>250000</v>
      </c>
      <c r="P26" s="53"/>
    </row>
    <row r="27" spans="1:16" outlineLevel="1">
      <c r="A27" s="130"/>
      <c r="B27" s="127"/>
      <c r="C27" s="51" t="s">
        <v>18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outlineLevel="1">
      <c r="A28" s="130"/>
      <c r="B28" s="127"/>
      <c r="C28" s="51" t="s">
        <v>19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53"/>
    </row>
    <row r="29" spans="1:16" outlineLevel="1">
      <c r="A29" s="130"/>
      <c r="B29" s="127"/>
      <c r="C29" s="51" t="s">
        <v>41</v>
      </c>
      <c r="D29" s="31">
        <f>'9 средства по кодам'!H22</f>
        <v>0</v>
      </c>
      <c r="E29" s="31">
        <f>'9 средства по кодам'!I22</f>
        <v>0</v>
      </c>
      <c r="F29" s="31">
        <f>'9 средства по кодам'!J22</f>
        <v>62500</v>
      </c>
      <c r="G29" s="31">
        <f>'9 средства по кодам'!K22</f>
        <v>0</v>
      </c>
      <c r="H29" s="31">
        <f>'9 средства по кодам'!L22</f>
        <v>125000</v>
      </c>
      <c r="I29" s="31">
        <f>'9 средства по кодам'!M22</f>
        <v>0</v>
      </c>
      <c r="J29" s="30">
        <v>187500</v>
      </c>
      <c r="K29" s="31">
        <f>'9 средства по кодам'!O22</f>
        <v>0</v>
      </c>
      <c r="L29" s="31">
        <f>'9 средства по кодам'!P22</f>
        <v>250000</v>
      </c>
      <c r="M29" s="31">
        <f>'9 средства по кодам'!Q22</f>
        <v>54432.11</v>
      </c>
      <c r="N29" s="31">
        <f>'9 средства по кодам'!R22</f>
        <v>250000</v>
      </c>
      <c r="O29" s="31">
        <f>'9 средства по кодам'!S22</f>
        <v>250000</v>
      </c>
      <c r="P29" s="53"/>
    </row>
    <row r="30" spans="1:16" outlineLevel="1">
      <c r="A30" s="130"/>
      <c r="B30" s="127"/>
      <c r="C30" s="51" t="s">
        <v>31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outlineLevel="1">
      <c r="A31" s="130"/>
      <c r="B31" s="127"/>
      <c r="C31" s="51" t="s">
        <v>38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4.25" customHeight="1" outlineLevel="1">
      <c r="A32" s="131"/>
      <c r="B32" s="128"/>
      <c r="C32" s="51" t="s">
        <v>20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14.25" customHeight="1" outlineLevel="1">
      <c r="A33" s="129" t="s">
        <v>55</v>
      </c>
      <c r="B33" s="126" t="str">
        <f>'9 средства по кодам'!B25</f>
        <v>"Проведение работ по узакониванию бесхозяйных объектов"</v>
      </c>
      <c r="C33" s="51" t="s">
        <v>17</v>
      </c>
      <c r="D33" s="30">
        <f t="shared" ref="D33:K33" si="8">SUM(D35:D39)</f>
        <v>0</v>
      </c>
      <c r="E33" s="30">
        <f t="shared" si="8"/>
        <v>0</v>
      </c>
      <c r="F33" s="30">
        <f t="shared" si="8"/>
        <v>100000</v>
      </c>
      <c r="G33" s="30">
        <f t="shared" si="8"/>
        <v>7000</v>
      </c>
      <c r="H33" s="30">
        <f t="shared" si="8"/>
        <v>200000</v>
      </c>
      <c r="I33" s="30">
        <f t="shared" si="8"/>
        <v>7000</v>
      </c>
      <c r="J33" s="30">
        <v>300000</v>
      </c>
      <c r="K33" s="30">
        <f t="shared" si="8"/>
        <v>41500</v>
      </c>
      <c r="L33" s="30">
        <f>SUM(L35:L39)</f>
        <v>400000</v>
      </c>
      <c r="M33" s="30">
        <f t="shared" ref="M33:O33" si="9">SUM(M35:M39)</f>
        <v>41500</v>
      </c>
      <c r="N33" s="30">
        <f t="shared" si="9"/>
        <v>400000</v>
      </c>
      <c r="O33" s="30">
        <f t="shared" si="9"/>
        <v>400000</v>
      </c>
      <c r="P33" s="53"/>
    </row>
    <row r="34" spans="1:16" outlineLevel="1">
      <c r="A34" s="130"/>
      <c r="B34" s="127"/>
      <c r="C34" s="51" t="s">
        <v>18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outlineLevel="1">
      <c r="A35" s="130"/>
      <c r="B35" s="127"/>
      <c r="C35" s="51" t="s">
        <v>19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3"/>
    </row>
    <row r="36" spans="1:16" outlineLevel="1">
      <c r="A36" s="130"/>
      <c r="B36" s="127"/>
      <c r="C36" s="51" t="s">
        <v>41</v>
      </c>
      <c r="D36" s="31">
        <f>'9 средства по кодам'!H25</f>
        <v>0</v>
      </c>
      <c r="E36" s="31">
        <f>'9 средства по кодам'!I25</f>
        <v>0</v>
      </c>
      <c r="F36" s="31">
        <f>'9 средства по кодам'!J25</f>
        <v>100000</v>
      </c>
      <c r="G36" s="31">
        <f>'9 средства по кодам'!K25</f>
        <v>7000</v>
      </c>
      <c r="H36" s="31">
        <f>'9 средства по кодам'!L25</f>
        <v>200000</v>
      </c>
      <c r="I36" s="31">
        <f>'9 средства по кодам'!M25</f>
        <v>7000</v>
      </c>
      <c r="J36" s="30">
        <v>300000</v>
      </c>
      <c r="K36" s="31">
        <f>'9 средства по кодам'!O25</f>
        <v>41500</v>
      </c>
      <c r="L36" s="31">
        <f>'9 средства по кодам'!P25</f>
        <v>400000</v>
      </c>
      <c r="M36" s="31">
        <f>'9 средства по кодам'!Q25</f>
        <v>41500</v>
      </c>
      <c r="N36" s="31">
        <f>'9 средства по кодам'!R25</f>
        <v>400000</v>
      </c>
      <c r="O36" s="31">
        <f>'9 средства по кодам'!S25</f>
        <v>400000</v>
      </c>
      <c r="P36" s="53"/>
    </row>
    <row r="37" spans="1:16" outlineLevel="1">
      <c r="A37" s="130"/>
      <c r="B37" s="127"/>
      <c r="C37" s="51" t="s">
        <v>31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outlineLevel="1">
      <c r="A38" s="130"/>
      <c r="B38" s="127"/>
      <c r="C38" s="51" t="s">
        <v>38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4.25" customHeight="1" outlineLevel="1">
      <c r="A39" s="131"/>
      <c r="B39" s="128"/>
      <c r="C39" s="51" t="s">
        <v>20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13.5" customHeight="1" outlineLevel="1">
      <c r="A40" s="129" t="s">
        <v>71</v>
      </c>
      <c r="B40" s="126" t="s">
        <v>72</v>
      </c>
      <c r="C40" s="51" t="s">
        <v>17</v>
      </c>
      <c r="D40" s="30">
        <f t="shared" ref="D40:K40" si="10">SUM(D42:D46)</f>
        <v>0</v>
      </c>
      <c r="E40" s="30">
        <f t="shared" si="10"/>
        <v>0</v>
      </c>
      <c r="F40" s="30">
        <f t="shared" si="10"/>
        <v>0</v>
      </c>
      <c r="G40" s="30">
        <f t="shared" si="10"/>
        <v>0</v>
      </c>
      <c r="H40" s="30">
        <f t="shared" si="10"/>
        <v>0</v>
      </c>
      <c r="I40" s="30">
        <f t="shared" si="10"/>
        <v>0</v>
      </c>
      <c r="J40" s="30">
        <f t="shared" si="10"/>
        <v>0</v>
      </c>
      <c r="K40" s="30">
        <f t="shared" si="10"/>
        <v>0</v>
      </c>
      <c r="L40" s="30">
        <f>SUM(L42:L46)</f>
        <v>0</v>
      </c>
      <c r="M40" s="30">
        <f t="shared" ref="M40:O40" si="11">SUM(M42:M46)</f>
        <v>0</v>
      </c>
      <c r="N40" s="30">
        <f t="shared" si="11"/>
        <v>0</v>
      </c>
      <c r="O40" s="30">
        <f t="shared" si="11"/>
        <v>0</v>
      </c>
      <c r="P40" s="53"/>
    </row>
    <row r="41" spans="1:16" ht="15.75" customHeight="1" outlineLevel="1">
      <c r="A41" s="130"/>
      <c r="B41" s="127"/>
      <c r="C41" s="51" t="s">
        <v>18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15.75" customHeight="1" outlineLevel="1">
      <c r="A42" s="130"/>
      <c r="B42" s="127"/>
      <c r="C42" s="51" t="s">
        <v>19</v>
      </c>
      <c r="D42" s="31">
        <f>'9 средства по кодам'!H28</f>
        <v>0</v>
      </c>
      <c r="E42" s="31">
        <f>'9 средства по кодам'!I28</f>
        <v>0</v>
      </c>
      <c r="F42" s="31">
        <f>'9 средства по кодам'!J28</f>
        <v>0</v>
      </c>
      <c r="G42" s="31">
        <f>'9 средства по кодам'!K28</f>
        <v>0</v>
      </c>
      <c r="H42" s="31">
        <f>'9 средства по кодам'!L28</f>
        <v>0</v>
      </c>
      <c r="I42" s="31">
        <f>'9 средства по кодам'!M28</f>
        <v>0</v>
      </c>
      <c r="J42" s="31">
        <f>'9 средства по кодам'!N28</f>
        <v>0</v>
      </c>
      <c r="K42" s="31">
        <f>'9 средства по кодам'!O28</f>
        <v>0</v>
      </c>
      <c r="L42" s="31">
        <f>'9 средства по кодам'!P28</f>
        <v>0</v>
      </c>
      <c r="M42" s="31">
        <f>'9 средства по кодам'!Q28</f>
        <v>0</v>
      </c>
      <c r="N42" s="31">
        <f>'9 средства по кодам'!R28</f>
        <v>0</v>
      </c>
      <c r="O42" s="31">
        <f>'9 средства по кодам'!S28</f>
        <v>0</v>
      </c>
      <c r="P42" s="53"/>
    </row>
    <row r="43" spans="1:16" ht="15.75" customHeight="1" outlineLevel="1">
      <c r="A43" s="130"/>
      <c r="B43" s="127"/>
      <c r="C43" s="51" t="s">
        <v>41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3"/>
    </row>
    <row r="44" spans="1:16" ht="15.75" customHeight="1" outlineLevel="1">
      <c r="A44" s="130"/>
      <c r="B44" s="127"/>
      <c r="C44" s="51" t="s">
        <v>31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5.75" customHeight="1" outlineLevel="1">
      <c r="A45" s="130"/>
      <c r="B45" s="127"/>
      <c r="C45" s="51" t="s">
        <v>38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32.25" customHeight="1" outlineLevel="1">
      <c r="A46" s="131"/>
      <c r="B46" s="128"/>
      <c r="C46" s="51" t="s">
        <v>20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5.75" customHeight="1" outlineLevel="1">
      <c r="A47" s="129" t="s">
        <v>73</v>
      </c>
      <c r="B47" s="126" t="s">
        <v>74</v>
      </c>
      <c r="C47" s="51" t="s">
        <v>17</v>
      </c>
      <c r="D47" s="30">
        <f t="shared" ref="D47:K47" si="12">SUM(D49:D53)</f>
        <v>0</v>
      </c>
      <c r="E47" s="30">
        <f t="shared" si="12"/>
        <v>0</v>
      </c>
      <c r="F47" s="30">
        <f t="shared" si="12"/>
        <v>0</v>
      </c>
      <c r="G47" s="30">
        <f t="shared" si="12"/>
        <v>0</v>
      </c>
      <c r="H47" s="30">
        <f t="shared" si="12"/>
        <v>0</v>
      </c>
      <c r="I47" s="30">
        <f t="shared" si="12"/>
        <v>0</v>
      </c>
      <c r="J47" s="30">
        <v>271453</v>
      </c>
      <c r="K47" s="30">
        <f t="shared" si="12"/>
        <v>0</v>
      </c>
      <c r="L47" s="30">
        <f>SUM(L49:L53)</f>
        <v>35000</v>
      </c>
      <c r="M47" s="30">
        <f t="shared" ref="M47:O47" si="13">SUM(M49:M53)</f>
        <v>0</v>
      </c>
      <c r="N47" s="30">
        <f t="shared" si="13"/>
        <v>0</v>
      </c>
      <c r="O47" s="30">
        <f t="shared" si="13"/>
        <v>0</v>
      </c>
      <c r="P47" s="53"/>
    </row>
    <row r="48" spans="1:16" ht="15.75" customHeight="1" outlineLevel="1">
      <c r="A48" s="130"/>
      <c r="B48" s="127"/>
      <c r="C48" s="51" t="s">
        <v>18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5.75" customHeight="1" outlineLevel="1">
      <c r="A49" s="130"/>
      <c r="B49" s="127"/>
      <c r="C49" s="51" t="s">
        <v>19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3"/>
    </row>
    <row r="50" spans="1:16" ht="15.75" customHeight="1" outlineLevel="1">
      <c r="A50" s="130"/>
      <c r="B50" s="127"/>
      <c r="C50" s="51" t="s">
        <v>41</v>
      </c>
      <c r="D50" s="31">
        <f>'9 средства по кодам'!H31</f>
        <v>0</v>
      </c>
      <c r="E50" s="31">
        <f>'9 средства по кодам'!I31</f>
        <v>0</v>
      </c>
      <c r="F50" s="31">
        <f>'9 средства по кодам'!J31</f>
        <v>0</v>
      </c>
      <c r="G50" s="31">
        <f>'9 средства по кодам'!K31</f>
        <v>0</v>
      </c>
      <c r="H50" s="31">
        <f>'9 средства по кодам'!L31</f>
        <v>0</v>
      </c>
      <c r="I50" s="31">
        <f>'9 средства по кодам'!M31</f>
        <v>0</v>
      </c>
      <c r="J50" s="30">
        <v>271453</v>
      </c>
      <c r="K50" s="31">
        <f>'9 средства по кодам'!O31</f>
        <v>0</v>
      </c>
      <c r="L50" s="31">
        <f>'9 средства по кодам'!P31</f>
        <v>35000</v>
      </c>
      <c r="M50" s="31">
        <f>'9 средства по кодам'!Q31</f>
        <v>0</v>
      </c>
      <c r="N50" s="31">
        <f>'9 средства по кодам'!R31</f>
        <v>0</v>
      </c>
      <c r="O50" s="31">
        <f>'9 средства по кодам'!S31</f>
        <v>0</v>
      </c>
      <c r="P50" s="53"/>
    </row>
    <row r="51" spans="1:16" ht="15.75" customHeight="1" outlineLevel="1">
      <c r="A51" s="130"/>
      <c r="B51" s="127"/>
      <c r="C51" s="51" t="s">
        <v>31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1:16" ht="15.75" customHeight="1" outlineLevel="1">
      <c r="A52" s="130"/>
      <c r="B52" s="127"/>
      <c r="C52" s="51" t="s">
        <v>38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16" ht="17.25" customHeight="1" outlineLevel="1">
      <c r="A53" s="131"/>
      <c r="B53" s="128"/>
      <c r="C53" s="51" t="s">
        <v>20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 ht="17.25" customHeight="1" outlineLevel="1">
      <c r="A54" s="129" t="s">
        <v>119</v>
      </c>
      <c r="B54" s="126" t="s">
        <v>120</v>
      </c>
      <c r="C54" s="74" t="s">
        <v>17</v>
      </c>
      <c r="D54" s="30">
        <f t="shared" ref="D54:K54" si="14">SUM(D56:D60)</f>
        <v>0</v>
      </c>
      <c r="E54" s="30">
        <f t="shared" si="14"/>
        <v>0</v>
      </c>
      <c r="F54" s="30">
        <f t="shared" si="14"/>
        <v>0</v>
      </c>
      <c r="G54" s="30">
        <f t="shared" si="14"/>
        <v>0</v>
      </c>
      <c r="H54" s="30">
        <f t="shared" si="14"/>
        <v>0</v>
      </c>
      <c r="I54" s="30">
        <f t="shared" si="14"/>
        <v>0</v>
      </c>
      <c r="J54" s="30">
        <v>432600</v>
      </c>
      <c r="K54" s="30">
        <f t="shared" si="14"/>
        <v>0</v>
      </c>
      <c r="L54" s="30">
        <f>SUM(L56:L60)</f>
        <v>432600</v>
      </c>
      <c r="M54" s="30">
        <f t="shared" ref="M54:O54" si="15">SUM(M56:M60)</f>
        <v>432600</v>
      </c>
      <c r="N54" s="30">
        <f t="shared" si="15"/>
        <v>0</v>
      </c>
      <c r="O54" s="30">
        <f t="shared" si="15"/>
        <v>0</v>
      </c>
      <c r="P54" s="53"/>
    </row>
    <row r="55" spans="1:16" ht="17.25" customHeight="1" outlineLevel="1">
      <c r="A55" s="130"/>
      <c r="B55" s="127"/>
      <c r="C55" s="74" t="s">
        <v>18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 ht="17.25" customHeight="1" outlineLevel="1">
      <c r="A56" s="130"/>
      <c r="B56" s="127"/>
      <c r="C56" s="74" t="s">
        <v>19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53"/>
    </row>
    <row r="57" spans="1:16" ht="17.25" customHeight="1" outlineLevel="1">
      <c r="A57" s="130"/>
      <c r="B57" s="127"/>
      <c r="C57" s="74" t="s">
        <v>41</v>
      </c>
      <c r="D57" s="31">
        <f>'9 средства по кодам'!H34</f>
        <v>0</v>
      </c>
      <c r="E57" s="31">
        <f>'9 средства по кодам'!I34</f>
        <v>0</v>
      </c>
      <c r="F57" s="31">
        <f>'9 средства по кодам'!J34</f>
        <v>0</v>
      </c>
      <c r="G57" s="31">
        <f>'9 средства по кодам'!K34</f>
        <v>0</v>
      </c>
      <c r="H57" s="31">
        <f>'9 средства по кодам'!L34</f>
        <v>0</v>
      </c>
      <c r="I57" s="31">
        <f>'9 средства по кодам'!M34</f>
        <v>0</v>
      </c>
      <c r="J57" s="31">
        <v>432600</v>
      </c>
      <c r="K57" s="31">
        <f>'9 средства по кодам'!O34</f>
        <v>0</v>
      </c>
      <c r="L57" s="31">
        <f>'9 средства по кодам'!P34</f>
        <v>432600</v>
      </c>
      <c r="M57" s="31">
        <f>'9 средства по кодам'!Q34</f>
        <v>432600</v>
      </c>
      <c r="N57" s="31">
        <f>'9 средства по кодам'!R34</f>
        <v>0</v>
      </c>
      <c r="O57" s="31">
        <f>'9 средства по кодам'!S34</f>
        <v>0</v>
      </c>
      <c r="P57" s="53"/>
    </row>
    <row r="58" spans="1:16" ht="17.25" customHeight="1" outlineLevel="1">
      <c r="A58" s="130"/>
      <c r="B58" s="127"/>
      <c r="C58" s="74" t="s">
        <v>31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ht="17.25" customHeight="1" outlineLevel="1">
      <c r="A59" s="130"/>
      <c r="B59" s="127"/>
      <c r="C59" s="74" t="s">
        <v>38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16" ht="17.25" customHeight="1" outlineLevel="1">
      <c r="A60" s="131"/>
      <c r="B60" s="128"/>
      <c r="C60" s="74" t="s">
        <v>20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1:16" ht="17.25" customHeight="1" outlineLevel="1">
      <c r="A61" s="129" t="s">
        <v>127</v>
      </c>
      <c r="B61" s="126" t="s">
        <v>128</v>
      </c>
      <c r="C61" s="81" t="s">
        <v>17</v>
      </c>
      <c r="D61" s="30">
        <f>SUM(D63:D67)</f>
        <v>0</v>
      </c>
      <c r="E61" s="30">
        <f t="shared" ref="E61:O61" si="16">SUM(E63:E67)</f>
        <v>0</v>
      </c>
      <c r="F61" s="30">
        <f t="shared" si="16"/>
        <v>0</v>
      </c>
      <c r="G61" s="30">
        <f t="shared" si="16"/>
        <v>0</v>
      </c>
      <c r="H61" s="30">
        <f t="shared" si="16"/>
        <v>0</v>
      </c>
      <c r="I61" s="30">
        <f t="shared" si="16"/>
        <v>0</v>
      </c>
      <c r="J61" s="30">
        <f t="shared" si="16"/>
        <v>0</v>
      </c>
      <c r="K61" s="30">
        <f t="shared" si="16"/>
        <v>0</v>
      </c>
      <c r="L61" s="30">
        <f t="shared" si="16"/>
        <v>184766</v>
      </c>
      <c r="M61" s="30">
        <f t="shared" si="16"/>
        <v>0</v>
      </c>
      <c r="N61" s="30">
        <f t="shared" si="16"/>
        <v>0</v>
      </c>
      <c r="O61" s="30">
        <f t="shared" si="16"/>
        <v>0</v>
      </c>
      <c r="P61" s="53"/>
    </row>
    <row r="62" spans="1:16" ht="17.25" customHeight="1" outlineLevel="1">
      <c r="A62" s="130"/>
      <c r="B62" s="127"/>
      <c r="C62" s="81" t="s">
        <v>18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16" ht="17.25" customHeight="1" outlineLevel="1">
      <c r="A63" s="130"/>
      <c r="B63" s="127"/>
      <c r="C63" s="81" t="s">
        <v>19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53"/>
    </row>
    <row r="64" spans="1:16" ht="17.25" customHeight="1" outlineLevel="1">
      <c r="A64" s="130"/>
      <c r="B64" s="127"/>
      <c r="C64" s="81" t="s">
        <v>41</v>
      </c>
      <c r="D64" s="31">
        <f>'9 средства по кодам'!H39</f>
        <v>0</v>
      </c>
      <c r="E64" s="31">
        <f>'9 средства по кодам'!I39</f>
        <v>0</v>
      </c>
      <c r="F64" s="31">
        <f>'9 средства по кодам'!J39</f>
        <v>0</v>
      </c>
      <c r="G64" s="31">
        <f>'9 средства по кодам'!K39</f>
        <v>0</v>
      </c>
      <c r="H64" s="31">
        <f>'9 средства по кодам'!L39</f>
        <v>0</v>
      </c>
      <c r="I64" s="31">
        <f>'9 средства по кодам'!M39</f>
        <v>0</v>
      </c>
      <c r="J64" s="31">
        <f>'9 средства по кодам'!N39</f>
        <v>0</v>
      </c>
      <c r="K64" s="31">
        <f>'9 средства по кодам'!O39</f>
        <v>0</v>
      </c>
      <c r="L64" s="31">
        <f>'9 средства по кодам'!P39</f>
        <v>184766</v>
      </c>
      <c r="M64" s="31">
        <f>'9 средства по кодам'!Q39</f>
        <v>0</v>
      </c>
      <c r="N64" s="31">
        <f>'9 средства по кодам'!R39</f>
        <v>0</v>
      </c>
      <c r="O64" s="31">
        <f>'9 средства по кодам'!S39</f>
        <v>0</v>
      </c>
      <c r="P64" s="53"/>
    </row>
    <row r="65" spans="1:16" ht="17.25" customHeight="1" outlineLevel="1">
      <c r="A65" s="130"/>
      <c r="B65" s="127"/>
      <c r="C65" s="81" t="s">
        <v>31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1:16" ht="17.25" customHeight="1" outlineLevel="1">
      <c r="A66" s="130"/>
      <c r="B66" s="127"/>
      <c r="C66" s="81" t="s">
        <v>38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1:16" ht="17.25" customHeight="1" outlineLevel="1">
      <c r="A67" s="131"/>
      <c r="B67" s="128"/>
      <c r="C67" s="81" t="s">
        <v>20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1:16" ht="16.5" customHeight="1" outlineLevel="1">
      <c r="A68" s="54"/>
      <c r="B68" s="55"/>
      <c r="C68" s="56"/>
      <c r="D68" s="5"/>
      <c r="E68" s="5"/>
      <c r="F68" s="5"/>
      <c r="G68" s="5"/>
      <c r="H68" s="5"/>
      <c r="I68" s="5"/>
      <c r="J68" s="5"/>
      <c r="K68" s="5"/>
      <c r="L68" s="57"/>
      <c r="M68" s="57"/>
      <c r="N68" s="57"/>
      <c r="O68" s="57"/>
      <c r="P68" s="57"/>
    </row>
    <row r="69" spans="1:16" s="3" customFormat="1">
      <c r="A69" s="121" t="s">
        <v>114</v>
      </c>
      <c r="B69" s="121"/>
      <c r="C69" s="121"/>
      <c r="D69" s="121"/>
      <c r="E69" s="112"/>
      <c r="F69" s="112"/>
      <c r="G69" s="112"/>
      <c r="H69" s="112"/>
      <c r="I69" s="58"/>
      <c r="J69" s="109" t="s">
        <v>124</v>
      </c>
      <c r="K69" s="109"/>
      <c r="L69" s="109"/>
      <c r="M69" s="109"/>
      <c r="O69" s="58"/>
    </row>
    <row r="70" spans="1:16" s="1" customFormat="1" ht="12" customHeight="1">
      <c r="E70" s="110" t="s">
        <v>44</v>
      </c>
      <c r="F70" s="110"/>
      <c r="G70" s="110"/>
      <c r="H70" s="110"/>
      <c r="J70" s="110" t="s">
        <v>35</v>
      </c>
      <c r="K70" s="110"/>
      <c r="L70" s="110"/>
      <c r="M70" s="110"/>
    </row>
    <row r="73" spans="1:16" ht="9.75" customHeight="1">
      <c r="E73" s="27"/>
      <c r="F73" s="27"/>
      <c r="G73" s="27"/>
      <c r="H73" s="27"/>
      <c r="J73" s="27"/>
      <c r="K73" s="27"/>
      <c r="L73" s="27"/>
      <c r="M73" s="27"/>
    </row>
    <row r="74" spans="1:16">
      <c r="E74" s="27"/>
      <c r="F74" s="27"/>
      <c r="G74" s="27"/>
      <c r="H74" s="27"/>
      <c r="J74" s="27"/>
      <c r="K74" s="27"/>
      <c r="L74" s="27"/>
      <c r="M74" s="27"/>
    </row>
    <row r="77" spans="1:16"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1:16"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1:16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1:16">
      <c r="D80" s="57"/>
      <c r="E80" s="57"/>
      <c r="F80" s="57"/>
      <c r="G80" s="57"/>
      <c r="H80" s="57"/>
      <c r="I80" s="57"/>
      <c r="J80" s="57"/>
      <c r="K80" s="57"/>
    </row>
    <row r="82" spans="4:16" ht="106.5" customHeight="1"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</sheetData>
  <mergeCells count="35">
    <mergeCell ref="A54:A60"/>
    <mergeCell ref="B54:B60"/>
    <mergeCell ref="A61:A67"/>
    <mergeCell ref="E70:H70"/>
    <mergeCell ref="J70:M70"/>
    <mergeCell ref="A69:D69"/>
    <mergeCell ref="E69:H69"/>
    <mergeCell ref="J69:M69"/>
    <mergeCell ref="B61:B67"/>
    <mergeCell ref="A12:A18"/>
    <mergeCell ref="B12:B18"/>
    <mergeCell ref="A5:A11"/>
    <mergeCell ref="A19:A25"/>
    <mergeCell ref="A47:A53"/>
    <mergeCell ref="B47:B53"/>
    <mergeCell ref="A33:A39"/>
    <mergeCell ref="B19:B25"/>
    <mergeCell ref="A26:A32"/>
    <mergeCell ref="A40:A46"/>
    <mergeCell ref="B40:B46"/>
    <mergeCell ref="B33:B39"/>
    <mergeCell ref="B26:B32"/>
    <mergeCell ref="B5:B11"/>
    <mergeCell ref="P2:P4"/>
    <mergeCell ref="A1:P1"/>
    <mergeCell ref="H3:I3"/>
    <mergeCell ref="J3:K3"/>
    <mergeCell ref="L3:M3"/>
    <mergeCell ref="A2:A4"/>
    <mergeCell ref="B2:B4"/>
    <mergeCell ref="N2:O3"/>
    <mergeCell ref="C2:C4"/>
    <mergeCell ref="D2:E3"/>
    <mergeCell ref="F2:M2"/>
    <mergeCell ref="F3:G3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8 показатели </vt:lpstr>
      <vt:lpstr>9 средства по кодам</vt:lpstr>
      <vt:lpstr>10 средства бюджет</vt:lpstr>
      <vt:lpstr>'10 средства бюджет'!Область_печати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</cp:lastModifiedBy>
  <cp:lastPrinted>2016-04-07T09:51:56Z</cp:lastPrinted>
  <dcterms:created xsi:type="dcterms:W3CDTF">2007-07-17T01:27:34Z</dcterms:created>
  <dcterms:modified xsi:type="dcterms:W3CDTF">2016-04-25T02:52:24Z</dcterms:modified>
</cp:coreProperties>
</file>