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913" firstSheet="1" activeTab="8"/>
  </bookViews>
  <sheets>
    <sheet name="КСО 3 кв 2023" sheetId="1" r:id="rId1"/>
    <sheet name="Фин.управ 3 КВ 2023" sheetId="2" r:id="rId2"/>
    <sheet name="Образование 3 кв 2023" sheetId="3" r:id="rId3"/>
    <sheet name="Отдел культуры 3 кв 2023" sheetId="4" r:id="rId4"/>
    <sheet name="Администрация 3 кв 2023" sheetId="5" r:id="rId5"/>
    <sheet name="Управ. Зем 3 кв 2023" sheetId="6" r:id="rId6"/>
    <sheet name="Совет депутатов 3 кв 2023" sheetId="7" r:id="rId7"/>
    <sheet name="Упр.строительства 3 кв 2023" sheetId="8" r:id="rId8"/>
    <sheet name="Оценка" sheetId="9" r:id="rId9"/>
  </sheets>
  <definedNames/>
  <calcPr fullCalcOnLoad="1"/>
</workbook>
</file>

<file path=xl/sharedStrings.xml><?xml version="1.0" encoding="utf-8"?>
<sst xmlns="http://schemas.openxmlformats.org/spreadsheetml/2006/main" count="398" uniqueCount="74">
  <si>
    <t>Баллы</t>
  </si>
  <si>
    <t xml:space="preserve">  Наименование   показателя</t>
  </si>
  <si>
    <t xml:space="preserve"> N п/п</t>
  </si>
  <si>
    <t xml:space="preserve"> Единицы измерения</t>
  </si>
  <si>
    <t xml:space="preserve">Оценка эффективности исполнения бюджета района по доходам </t>
  </si>
  <si>
    <t>Д1</t>
  </si>
  <si>
    <t>%</t>
  </si>
  <si>
    <t>Значение показателя</t>
  </si>
  <si>
    <t>Р1</t>
  </si>
  <si>
    <t>Р2</t>
  </si>
  <si>
    <t>Р3</t>
  </si>
  <si>
    <t>К3</t>
  </si>
  <si>
    <t>тыс.руб.</t>
  </si>
  <si>
    <t>Д3</t>
  </si>
  <si>
    <t>ИД</t>
  </si>
  <si>
    <t>Нкп</t>
  </si>
  <si>
    <t>Ннг</t>
  </si>
  <si>
    <t xml:space="preserve">Оценка эффективности исполнения бюджета района по расходам </t>
  </si>
  <si>
    <t>Е</t>
  </si>
  <si>
    <t>К</t>
  </si>
  <si>
    <t>б</t>
  </si>
  <si>
    <t>- объем финансирования по статьям заработной платы за счет собственных средств районного бюджета в отчетном периоде</t>
  </si>
  <si>
    <t>- кассовые выплаты ГРБС за счет собственных средств районного бюджета в отчетном периоде, за исключением статей заработной платы</t>
  </si>
  <si>
    <t>- планируемые кассовые выплаты ГРБС (кассовый план) за счет собственных средств районного бюджета в отчетном периоде</t>
  </si>
  <si>
    <t>- кассовое исполнение по текущим расходам в отчетном периоде</t>
  </si>
  <si>
    <r>
      <t>К</t>
    </r>
    <r>
      <rPr>
        <sz val="8"/>
        <color indexed="8"/>
        <rFont val="Times New Roman"/>
        <family val="1"/>
      </rPr>
      <t>т</t>
    </r>
  </si>
  <si>
    <t>- объем бюджетных ассигнований ГРБС по текущим расходам согласно годовой бюджетной росписи с учетом внесенных в нее изменений по состоянию на конец отчетного периода</t>
  </si>
  <si>
    <r>
      <t>б</t>
    </r>
    <r>
      <rPr>
        <sz val="8"/>
        <color indexed="8"/>
        <rFont val="Times New Roman"/>
        <family val="1"/>
      </rPr>
      <t>т</t>
    </r>
  </si>
  <si>
    <t>- размер недоимки на конец отчетного периода</t>
  </si>
  <si>
    <t>- размер недоимки на начало отчетного периода</t>
  </si>
  <si>
    <t>Оценка управления обязательствами в процессе исполнения районного бюджета</t>
  </si>
  <si>
    <t>тыс.руб</t>
  </si>
  <si>
    <t>С</t>
  </si>
  <si>
    <t>Уровень исполнения расходов ГРБС за счет собственных средств районного бюджета (Р1=100*(Е+К)/б, где:</t>
  </si>
  <si>
    <r>
      <t>Р</t>
    </r>
    <r>
      <rPr>
        <sz val="8"/>
        <color indexed="8"/>
        <rFont val="Times New Roman"/>
        <family val="1"/>
      </rPr>
      <t>к</t>
    </r>
  </si>
  <si>
    <t>Максимальная суммарная оценка качества финансового менеджмента ГРБС</t>
  </si>
  <si>
    <t xml:space="preserve"> - сумма, подлежащая взысканию по поступившим с начала финансового года в адрес ГРБС исполнительным документам за счет средств районного бюджета, по состоянию на конец отчетного периода без учета сумм пени и штрафов по предписаниям надзорных органов</t>
  </si>
  <si>
    <t>да  /нет</t>
  </si>
  <si>
    <r>
      <t>Наличие роста недоимки по доходным источникам (Д1=Н</t>
    </r>
    <r>
      <rPr>
        <sz val="8"/>
        <color indexed="8"/>
        <rFont val="Times New Roman"/>
        <family val="1"/>
      </rPr>
      <t>кп-</t>
    </r>
    <r>
      <rPr>
        <sz val="11"/>
        <color indexed="8"/>
        <rFont val="Times New Roman"/>
        <family val="1"/>
      </rPr>
      <t>Н</t>
    </r>
    <r>
      <rPr>
        <sz val="8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) 
</t>
    </r>
  </si>
  <si>
    <r>
      <t>Исполнение ГРБС судебных актов. Сумма, подлежащая взысканию по исполнительным документам, без учета сумм пени и штрафов по предписаниям надзорных органов                ( С=ИД/Р</t>
    </r>
    <r>
      <rPr>
        <sz val="8"/>
        <color indexed="8"/>
        <rFont val="Times New Roman"/>
        <family val="1"/>
      </rPr>
      <t>к</t>
    </r>
    <r>
      <rPr>
        <sz val="11"/>
        <color indexed="8"/>
        <rFont val="Times New Roman"/>
        <family val="1"/>
      </rPr>
      <t>*100%), где:</t>
    </r>
  </si>
  <si>
    <t>Выполнение графика освоения капитальных расходов ГРБС (Р3)</t>
  </si>
  <si>
    <r>
      <t>Наличие просроченной кредиторской задолженности ГРБС    (</t>
    </r>
    <r>
      <rPr>
        <sz val="8"/>
        <color indexed="8"/>
        <rFont val="Times New Roman"/>
        <family val="1"/>
      </rPr>
      <t>по состоянию на 1-е число месяца, следующего за отчетным периодом) ( К3)</t>
    </r>
  </si>
  <si>
    <t>Наличие просроченной дебиторской задолженности ГРБС без учета сумм краж и хищений и сумм задолженности по предъявленным исполнительным листам (Д3)</t>
  </si>
  <si>
    <r>
      <t>Равномерность освоения текущих расходов ГРБС         (Р2=100*К</t>
    </r>
    <r>
      <rPr>
        <sz val="8"/>
        <color indexed="8"/>
        <rFont val="Times New Roman"/>
        <family val="1"/>
      </rPr>
      <t>т/</t>
    </r>
    <r>
      <rPr>
        <sz val="11"/>
        <color indexed="8"/>
        <rFont val="Times New Roman"/>
        <family val="1"/>
      </rPr>
      <t>б</t>
    </r>
    <r>
      <rPr>
        <sz val="8"/>
        <color indexed="8"/>
        <rFont val="Times New Roman"/>
        <family val="1"/>
      </rPr>
      <t>т</t>
    </r>
    <r>
      <rPr>
        <sz val="11"/>
        <color indexed="8"/>
        <rFont val="Times New Roman"/>
        <family val="1"/>
      </rPr>
      <t xml:space="preserve">), где:  
</t>
    </r>
  </si>
  <si>
    <t>- кассовое исполнение расходов ГРБС в отчетном периоде</t>
  </si>
  <si>
    <t>- объем бюджетных ассигнований ГРБС по текущим расходам согласно годовой бюджетной росписи с учетом внесенных в нее изменений по состоянию на конец отчетного периода (годовые значения)</t>
  </si>
  <si>
    <t>Наименование ГРБС, ГАДБ</t>
  </si>
  <si>
    <t>место</t>
  </si>
  <si>
    <t>Итоговая оценка качества финансового менеджмента по ГРБС, ГАДБ (КФМ)</t>
  </si>
  <si>
    <t>Уровень качества финансового менеджмента (Q)</t>
  </si>
  <si>
    <t>Рейтинговая оценка, R</t>
  </si>
  <si>
    <t xml:space="preserve">МКУ "Отдел культуры" </t>
  </si>
  <si>
    <t xml:space="preserve">Емельяновский районный  Совет депутатов </t>
  </si>
  <si>
    <t xml:space="preserve">Администрация Емельяновского района </t>
  </si>
  <si>
    <t>МКУ "Управление строительства администрации Емельяновского района"</t>
  </si>
  <si>
    <t>МКУ  "УправЗем."</t>
  </si>
  <si>
    <t>МКУ "Управление образованием администрации Емельяновского района"</t>
  </si>
  <si>
    <t>МКУ "Финансовое управление"</t>
  </si>
  <si>
    <t xml:space="preserve">  </t>
  </si>
  <si>
    <t>КСО Емельяновского района</t>
  </si>
  <si>
    <t>- кассовый расход по статьям заработной платы за счет собственных средств районного бюджета в отчетном периоде (за 3 квартал)</t>
  </si>
  <si>
    <t>- кассовые выплаты ГРБС за счет собственных средств районного бюджета в отчетном периоде, за исключением статей заработной платы (за 3 квартал)</t>
  </si>
  <si>
    <t>- планируемые кассовые выплаты ГРБС (кассовый план 3 -го квартала) за счет собственных средств районного бюджета в отчетном периоде</t>
  </si>
  <si>
    <t>- кассовое исполнение по текущим расходам в отчетном периоде (3 квартал)</t>
  </si>
  <si>
    <t>- кассовое исполнение расходов ГРБС в отчетном периоде (3 квартал)</t>
  </si>
  <si>
    <t>Мониторинг качества финансового менеджмента, осуществляемого КСО Емельяновского района за 3 кв 2023 года</t>
  </si>
  <si>
    <t>Мониторинг качества финансового менеджмента, осуществляемого Администрацией Емельяновского района за 3 кв 2023 года</t>
  </si>
  <si>
    <t>Мониторинг качества финансового менеджмента, осуществляемого Советом депутатов Емельяновского района за 3 кв 2023 года</t>
  </si>
  <si>
    <t>Мониторинг качества финансового менеджмента, осуществляемого МКУ "Управление строительства " за 3 кв 2023 года</t>
  </si>
  <si>
    <t>Рейтинговая оценка  качества финансового менеджмента, осуществляемого главными распорядителями  бюджетных средств, главными администраторами доходов районного бюджета за 3 квартал 2023 года</t>
  </si>
  <si>
    <t>Мониторинг качества финансового менеджмента, осуществляемого МКУ "Финансовое управление администрации Емельяновского района" за 3 кв 2023 года</t>
  </si>
  <si>
    <t>Мониторинг качества финансового менеджмента, осуществляемого МКУ "Управление образованием администрации Емельяновского района" 
за 3 кв 2023 года</t>
  </si>
  <si>
    <t>Мониторинг качества финансового менеджмента, осуществляемого МКУ "Отдел культуры и искусства Емельяновского района" 
за 3 кв 2023 года</t>
  </si>
  <si>
    <t>Мониторинг качества финансового менеджмента, осуществляемого МКУ "Управзем" за 3 кв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</si>
</sst>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72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/>
    </xf>
    <xf numFmtId="49" fontId="39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vertical="top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justify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justify"/>
    </xf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38" fillId="33" borderId="10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center"/>
    </xf>
    <xf numFmtId="2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18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justify"/>
    </xf>
    <xf numFmtId="4" fontId="39" fillId="0" borderId="0" xfId="0" applyNumberFormat="1" applyFont="1" applyAlignment="1">
      <alignment/>
    </xf>
    <xf numFmtId="1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justify"/>
    </xf>
    <xf numFmtId="0" fontId="40" fillId="0" borderId="0" xfId="0" applyFont="1" applyAlignment="1">
      <alignment horizontal="justify"/>
    </xf>
    <xf numFmtId="0" fontId="41" fillId="0" borderId="11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="120" zoomScaleNormal="120" zoomScalePageLayoutView="0" workbookViewId="0" topLeftCell="A1">
      <selection activeCell="E22" sqref="E22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65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>
        <v>0</v>
      </c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79.49807168249238</v>
      </c>
      <c r="F11" s="2">
        <v>0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1681.99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4.18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2121.02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60.025197856407715</v>
      </c>
      <c r="F15" s="2">
        <v>0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1691.33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2817.7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1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v>0</v>
      </c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28" t="s">
        <v>35</v>
      </c>
      <c r="C25" s="28"/>
      <c r="D25" s="2"/>
      <c r="E25" s="2">
        <v>10</v>
      </c>
      <c r="F25" s="2">
        <f>F11+F15+F20+F21+F22</f>
        <v>6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70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0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97.86291524235253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16772.44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72549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91272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66.10725786705892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88693.1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134165.45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192.1</v>
      </c>
      <c r="F23" s="2"/>
    </row>
    <row r="24" spans="1:6" ht="13.5">
      <c r="A24" s="2"/>
      <c r="B24" s="8" t="s">
        <v>44</v>
      </c>
      <c r="C24" s="2" t="s">
        <v>34</v>
      </c>
      <c r="D24" s="2"/>
      <c r="E24" s="4">
        <v>192.1</v>
      </c>
      <c r="F24" s="2"/>
    </row>
    <row r="25" spans="1:6" ht="27">
      <c r="A25" s="2"/>
      <c r="B25" s="7" t="s">
        <v>35</v>
      </c>
      <c r="C25" s="6"/>
      <c r="D25" s="2"/>
      <c r="E25" s="2">
        <v>12</v>
      </c>
      <c r="F25" s="2">
        <f>F7+F11+F15+F20+F21+F22</f>
        <v>9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7" width="9.140625" style="1" customWidth="1"/>
    <col min="8" max="8" width="11.8515625" style="1" customWidth="1"/>
    <col min="9" max="16384" width="9.140625" style="1" customWidth="1"/>
  </cols>
  <sheetData>
    <row r="2" spans="1:6" ht="67.5" customHeight="1">
      <c r="A2" s="42" t="s">
        <v>71</v>
      </c>
      <c r="B2" s="43"/>
      <c r="C2" s="43"/>
      <c r="D2" s="43"/>
      <c r="E2" s="43"/>
      <c r="F2" s="4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0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92.56739951600748</v>
      </c>
      <c r="F11" s="23">
        <v>1</v>
      </c>
    </row>
    <row r="12" spans="1:6" ht="26.25" customHeight="1">
      <c r="A12" s="2"/>
      <c r="B12" s="8" t="s">
        <v>60</v>
      </c>
      <c r="C12" s="2" t="s">
        <v>18</v>
      </c>
      <c r="D12" s="2"/>
      <c r="E12" s="27">
        <v>223669.1</v>
      </c>
      <c r="F12" s="2"/>
    </row>
    <row r="13" spans="1:6" ht="21">
      <c r="A13" s="2"/>
      <c r="B13" s="8" t="s">
        <v>61</v>
      </c>
      <c r="C13" s="2" t="s">
        <v>19</v>
      </c>
      <c r="D13" s="2"/>
      <c r="E13" s="27">
        <v>149628.1</v>
      </c>
      <c r="F13" s="2"/>
    </row>
    <row r="14" spans="1:6" ht="30.75" customHeight="1">
      <c r="A14" s="2"/>
      <c r="B14" s="8" t="s">
        <v>62</v>
      </c>
      <c r="C14" s="2" t="s">
        <v>20</v>
      </c>
      <c r="D14" s="2"/>
      <c r="E14" s="27">
        <v>403270.7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66.82186353308619</v>
      </c>
      <c r="F15" s="2">
        <v>1</v>
      </c>
    </row>
    <row r="16" spans="1:8" ht="18" customHeight="1">
      <c r="A16" s="2"/>
      <c r="B16" s="8" t="s">
        <v>63</v>
      </c>
      <c r="C16" s="2" t="s">
        <v>25</v>
      </c>
      <c r="D16" s="2"/>
      <c r="E16" s="27">
        <f>E12+E13</f>
        <v>373297.2</v>
      </c>
      <c r="F16" s="2"/>
      <c r="H16" s="29"/>
    </row>
    <row r="17" spans="1:6" ht="37.5" customHeight="1">
      <c r="A17" s="2"/>
      <c r="B17" s="8" t="s">
        <v>45</v>
      </c>
      <c r="C17" s="2" t="s">
        <v>27</v>
      </c>
      <c r="D17" s="2"/>
      <c r="E17" s="27">
        <v>558645.3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27">
        <v>0</v>
      </c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 t="e">
        <f>E23/E24*100%</f>
        <v>#DIV/0!</v>
      </c>
      <c r="F22" s="2">
        <v>2</v>
      </c>
    </row>
    <row r="23" spans="1:8" ht="41.25">
      <c r="A23" s="2"/>
      <c r="B23" s="8" t="s">
        <v>36</v>
      </c>
      <c r="C23" s="2" t="s">
        <v>14</v>
      </c>
      <c r="D23" s="2"/>
      <c r="E23" s="2"/>
      <c r="F23" s="2"/>
      <c r="H23" s="1" t="s">
        <v>58</v>
      </c>
    </row>
    <row r="24" spans="1:6" ht="13.5">
      <c r="A24" s="2"/>
      <c r="B24" s="8" t="s">
        <v>64</v>
      </c>
      <c r="C24" s="2" t="s">
        <v>34</v>
      </c>
      <c r="D24" s="2"/>
      <c r="E24" s="4"/>
      <c r="F24" s="2"/>
    </row>
    <row r="25" spans="1:6" ht="27">
      <c r="A25" s="2"/>
      <c r="B25" s="12" t="s">
        <v>35</v>
      </c>
      <c r="C25" s="12"/>
      <c r="D25" s="2"/>
      <c r="E25" s="2">
        <v>12</v>
      </c>
      <c r="F25" s="2">
        <f>F7+F11+F15+F20+F21+F22</f>
        <v>10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13.00390625" style="1" customWidth="1"/>
    <col min="6" max="6" width="5.7109375" style="1" customWidth="1"/>
    <col min="7" max="16384" width="9.140625" style="1" customWidth="1"/>
  </cols>
  <sheetData>
    <row r="2" spans="1:6" ht="67.5" customHeight="1">
      <c r="A2" s="42" t="s">
        <v>72</v>
      </c>
      <c r="B2" s="43"/>
      <c r="C2" s="43"/>
      <c r="D2" s="43"/>
      <c r="E2" s="43"/>
      <c r="F2" s="4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>
        <v>0</v>
      </c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96.87092956171603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6">
        <v>57122.63</v>
      </c>
      <c r="F12" s="2"/>
    </row>
    <row r="13" spans="1:6" ht="21">
      <c r="A13" s="2"/>
      <c r="B13" s="8" t="s">
        <v>22</v>
      </c>
      <c r="C13" s="2" t="s">
        <v>19</v>
      </c>
      <c r="D13" s="2"/>
      <c r="E13" s="26">
        <v>24313.37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6">
        <v>84066.5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74.7098498087622</v>
      </c>
      <c r="F15" s="2">
        <v>2</v>
      </c>
    </row>
    <row r="16" spans="1:6" ht="18" customHeight="1">
      <c r="A16" s="2"/>
      <c r="B16" s="8" t="s">
        <v>24</v>
      </c>
      <c r="C16" s="2" t="s">
        <v>25</v>
      </c>
      <c r="D16" s="2"/>
      <c r="E16" s="26">
        <f>E12+E13</f>
        <v>81436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6">
        <v>109003.03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26">
        <v>0</v>
      </c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/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/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10</v>
      </c>
      <c r="F25" s="2">
        <f>F11+F15+F20+F21+F22</f>
        <v>9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42" t="s">
        <v>66</v>
      </c>
      <c r="B2" s="42"/>
      <c r="C2" s="42"/>
      <c r="D2" s="42"/>
      <c r="E2" s="42"/>
      <c r="F2" s="42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0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89.36070521923439</v>
      </c>
      <c r="F11" s="2">
        <f>IF(E11&lt;80,0,IF(E11&lt;100,1,2))</f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54755.12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40089.33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106136.64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66.87779276404757</v>
      </c>
      <c r="F15" s="2">
        <v>1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94582.42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141425.75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/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1146.6</v>
      </c>
      <c r="F23" s="2"/>
    </row>
    <row r="24" spans="1:6" ht="13.5">
      <c r="A24" s="2"/>
      <c r="B24" s="8" t="s">
        <v>44</v>
      </c>
      <c r="C24" s="2" t="s">
        <v>34</v>
      </c>
      <c r="D24" s="2"/>
      <c r="E24" s="4">
        <v>1146.6</v>
      </c>
      <c r="F24" s="2"/>
    </row>
    <row r="25" spans="1:6" ht="27">
      <c r="A25" s="2"/>
      <c r="B25" s="15" t="s">
        <v>35</v>
      </c>
      <c r="C25" s="15"/>
      <c r="D25" s="2"/>
      <c r="E25" s="2">
        <v>12</v>
      </c>
      <c r="F25" s="2">
        <f>F11+F15+F20+F21+F22+F7</f>
        <v>9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9.00390625" style="1" customWidth="1"/>
    <col min="7" max="16384" width="9.140625" style="1" customWidth="1"/>
  </cols>
  <sheetData>
    <row r="2" spans="1:6" ht="67.5" customHeight="1">
      <c r="A2" s="33" t="s">
        <v>73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435.75</v>
      </c>
      <c r="F7" s="2">
        <v>0</v>
      </c>
    </row>
    <row r="8" spans="1:6" ht="13.5">
      <c r="A8" s="2"/>
      <c r="B8" s="10" t="s">
        <v>28</v>
      </c>
      <c r="C8" s="2" t="s">
        <v>15</v>
      </c>
      <c r="D8" s="2"/>
      <c r="E8" s="2">
        <v>61605.72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61169.97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79.87237516897976</v>
      </c>
      <c r="F11" s="2">
        <f>IF(E11&lt;80,0,IF(E11&lt;100,1,2))</f>
        <v>0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18341.14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3679.57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27569.87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57.99700242643719</v>
      </c>
      <c r="F15" s="2">
        <v>0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25995.95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44822.92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f>E23/E24*100%</f>
        <v>1</v>
      </c>
      <c r="F22" s="2">
        <v>1</v>
      </c>
    </row>
    <row r="23" spans="1:6" ht="41.25">
      <c r="A23" s="2"/>
      <c r="B23" s="8" t="s">
        <v>36</v>
      </c>
      <c r="C23" s="2" t="s">
        <v>14</v>
      </c>
      <c r="D23" s="2"/>
      <c r="E23" s="2">
        <v>518.92</v>
      </c>
      <c r="F23" s="2"/>
    </row>
    <row r="24" spans="1:6" ht="13.5">
      <c r="A24" s="2"/>
      <c r="B24" s="8" t="s">
        <v>44</v>
      </c>
      <c r="C24" s="2" t="s">
        <v>34</v>
      </c>
      <c r="D24" s="2"/>
      <c r="E24" s="22">
        <v>518.92</v>
      </c>
      <c r="F24" s="2"/>
    </row>
    <row r="25" spans="1:6" ht="27">
      <c r="A25" s="2"/>
      <c r="B25" s="15" t="s">
        <v>35</v>
      </c>
      <c r="C25" s="15"/>
      <c r="D25" s="2"/>
      <c r="E25" s="2">
        <v>12</v>
      </c>
      <c r="F25" s="2">
        <f>F7+F11+F15+F18+F20+F21+F22</f>
        <v>5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67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/>
      <c r="F7" s="2">
        <v>0</v>
      </c>
    </row>
    <row r="8" spans="1:6" ht="13.5">
      <c r="A8" s="2"/>
      <c r="B8" s="10" t="s">
        <v>28</v>
      </c>
      <c r="C8" s="2" t="s">
        <v>15</v>
      </c>
      <c r="D8" s="2"/>
      <c r="E8" s="2"/>
      <c r="F8" s="2"/>
    </row>
    <row r="9" spans="1:6" ht="13.5">
      <c r="A9" s="2"/>
      <c r="B9" s="10" t="s">
        <v>29</v>
      </c>
      <c r="C9" s="2" t="s">
        <v>16</v>
      </c>
      <c r="D9" s="2"/>
      <c r="E9" s="2"/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88.46203225229603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3814.12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44.47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4361.86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70.7984339569161</v>
      </c>
      <c r="F15" s="2">
        <v>2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3996.43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5644.8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1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>
        <v>0</v>
      </c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10</v>
      </c>
      <c r="F25" s="2">
        <f>F11+F15+F20+F21+F22</f>
        <v>9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1" customWidth="1"/>
    <col min="2" max="2" width="57.28125" style="1" customWidth="1"/>
    <col min="3" max="3" width="6.421875" style="1" customWidth="1"/>
    <col min="4" max="4" width="4.7109375" style="1" customWidth="1"/>
    <col min="5" max="5" width="9.7109375" style="1" customWidth="1"/>
    <col min="6" max="6" width="5.7109375" style="1" customWidth="1"/>
    <col min="7" max="16384" width="9.140625" style="1" customWidth="1"/>
  </cols>
  <sheetData>
    <row r="2" spans="1:6" ht="67.5" customHeight="1">
      <c r="A2" s="33" t="s">
        <v>68</v>
      </c>
      <c r="B2" s="33"/>
      <c r="C2" s="33"/>
      <c r="D2" s="33"/>
      <c r="E2" s="33"/>
      <c r="F2" s="33"/>
    </row>
    <row r="3" ht="14.25" thickBot="1"/>
    <row r="4" spans="1:6" ht="25.5" customHeight="1">
      <c r="A4" s="34" t="s">
        <v>2</v>
      </c>
      <c r="B4" s="36" t="s">
        <v>1</v>
      </c>
      <c r="C4" s="37"/>
      <c r="D4" s="34" t="s">
        <v>3</v>
      </c>
      <c r="E4" s="34" t="s">
        <v>7</v>
      </c>
      <c r="F4" s="40" t="s">
        <v>0</v>
      </c>
    </row>
    <row r="5" spans="1:6" ht="13.5">
      <c r="A5" s="35"/>
      <c r="B5" s="38"/>
      <c r="C5" s="39"/>
      <c r="D5" s="35"/>
      <c r="E5" s="35"/>
      <c r="F5" s="41"/>
    </row>
    <row r="6" spans="1:6" ht="13.5">
      <c r="A6" s="31" t="s">
        <v>4</v>
      </c>
      <c r="B6" s="31"/>
      <c r="C6" s="31"/>
      <c r="D6" s="31"/>
      <c r="E6" s="31"/>
      <c r="F6" s="31"/>
    </row>
    <row r="7" spans="1:6" ht="28.5" customHeight="1">
      <c r="A7" s="2">
        <v>1</v>
      </c>
      <c r="B7" s="3" t="s">
        <v>38</v>
      </c>
      <c r="C7" s="2" t="s">
        <v>5</v>
      </c>
      <c r="D7" s="3" t="s">
        <v>12</v>
      </c>
      <c r="E7" s="11">
        <f>E8-E9</f>
        <v>0</v>
      </c>
      <c r="F7" s="2">
        <v>2</v>
      </c>
    </row>
    <row r="8" spans="1:6" ht="13.5">
      <c r="A8" s="2"/>
      <c r="B8" s="10" t="s">
        <v>28</v>
      </c>
      <c r="C8" s="2" t="s">
        <v>15</v>
      </c>
      <c r="D8" s="2"/>
      <c r="E8" s="2">
        <v>0</v>
      </c>
      <c r="F8" s="2"/>
    </row>
    <row r="9" spans="1:6" ht="13.5">
      <c r="A9" s="2"/>
      <c r="B9" s="10" t="s">
        <v>29</v>
      </c>
      <c r="C9" s="2" t="s">
        <v>16</v>
      </c>
      <c r="D9" s="2"/>
      <c r="E9" s="2">
        <v>0</v>
      </c>
      <c r="F9" s="2"/>
    </row>
    <row r="10" spans="1:6" ht="13.5">
      <c r="A10" s="31" t="s">
        <v>17</v>
      </c>
      <c r="B10" s="31"/>
      <c r="C10" s="31"/>
      <c r="D10" s="31"/>
      <c r="E10" s="31"/>
      <c r="F10" s="31"/>
    </row>
    <row r="11" spans="1:6" ht="27">
      <c r="A11" s="2">
        <v>1</v>
      </c>
      <c r="B11" s="3" t="s">
        <v>33</v>
      </c>
      <c r="C11" s="2" t="s">
        <v>8</v>
      </c>
      <c r="D11" s="2" t="s">
        <v>6</v>
      </c>
      <c r="E11" s="5">
        <f>100*(E12+E13)/E14</f>
        <v>93.37985488528508</v>
      </c>
      <c r="F11" s="2">
        <v>1</v>
      </c>
    </row>
    <row r="12" spans="1:6" ht="26.25" customHeight="1">
      <c r="A12" s="2"/>
      <c r="B12" s="8" t="s">
        <v>21</v>
      </c>
      <c r="C12" s="2" t="s">
        <v>18</v>
      </c>
      <c r="D12" s="2"/>
      <c r="E12" s="2">
        <v>4458.17</v>
      </c>
      <c r="F12" s="2"/>
    </row>
    <row r="13" spans="1:6" ht="21">
      <c r="A13" s="2"/>
      <c r="B13" s="8" t="s">
        <v>22</v>
      </c>
      <c r="C13" s="2" t="s">
        <v>19</v>
      </c>
      <c r="D13" s="2"/>
      <c r="E13" s="4">
        <v>37570.73</v>
      </c>
      <c r="F13" s="2"/>
    </row>
    <row r="14" spans="1:6" ht="30.75" customHeight="1">
      <c r="A14" s="2"/>
      <c r="B14" s="8" t="s">
        <v>23</v>
      </c>
      <c r="C14" s="2" t="s">
        <v>20</v>
      </c>
      <c r="D14" s="2"/>
      <c r="E14" s="2">
        <v>45008.53</v>
      </c>
      <c r="F14" s="2"/>
    </row>
    <row r="15" spans="1:6" ht="43.5" customHeight="1">
      <c r="A15" s="2">
        <v>2</v>
      </c>
      <c r="B15" s="14" t="s">
        <v>43</v>
      </c>
      <c r="C15" s="13" t="s">
        <v>9</v>
      </c>
      <c r="D15" s="2"/>
      <c r="E15" s="5">
        <f>100*E16/E17</f>
        <v>45.21129836802286</v>
      </c>
      <c r="F15" s="2">
        <v>0</v>
      </c>
    </row>
    <row r="16" spans="1:6" ht="18" customHeight="1">
      <c r="A16" s="2"/>
      <c r="B16" s="8" t="s">
        <v>24</v>
      </c>
      <c r="C16" s="2" t="s">
        <v>25</v>
      </c>
      <c r="D16" s="2"/>
      <c r="E16" s="2">
        <v>44028.72</v>
      </c>
      <c r="F16" s="2"/>
    </row>
    <row r="17" spans="1:6" ht="37.5" customHeight="1">
      <c r="A17" s="2"/>
      <c r="B17" s="8" t="s">
        <v>26</v>
      </c>
      <c r="C17" s="2" t="s">
        <v>27</v>
      </c>
      <c r="D17" s="2"/>
      <c r="E17" s="2">
        <v>97384.33</v>
      </c>
      <c r="F17" s="2"/>
    </row>
    <row r="18" spans="1:6" ht="27" customHeight="1">
      <c r="A18" s="2">
        <v>3</v>
      </c>
      <c r="B18" s="9" t="s">
        <v>40</v>
      </c>
      <c r="C18" s="2" t="s">
        <v>10</v>
      </c>
      <c r="D18" s="3" t="s">
        <v>37</v>
      </c>
      <c r="E18" s="2"/>
      <c r="F18" s="2"/>
    </row>
    <row r="19" spans="1:6" ht="13.5">
      <c r="A19" s="32" t="s">
        <v>30</v>
      </c>
      <c r="B19" s="32"/>
      <c r="C19" s="32"/>
      <c r="D19" s="32"/>
      <c r="E19" s="32"/>
      <c r="F19" s="32"/>
    </row>
    <row r="20" spans="1:6" ht="30.75" customHeight="1">
      <c r="A20" s="2">
        <v>1</v>
      </c>
      <c r="B20" s="3" t="s">
        <v>41</v>
      </c>
      <c r="C20" s="2" t="s">
        <v>11</v>
      </c>
      <c r="D20" s="3" t="s">
        <v>31</v>
      </c>
      <c r="E20" s="4"/>
      <c r="F20" s="2">
        <v>2</v>
      </c>
    </row>
    <row r="21" spans="1:6" ht="41.25">
      <c r="A21" s="2">
        <v>2</v>
      </c>
      <c r="B21" s="3" t="s">
        <v>42</v>
      </c>
      <c r="C21" s="2" t="s">
        <v>13</v>
      </c>
      <c r="D21" s="3" t="s">
        <v>31</v>
      </c>
      <c r="E21" s="21">
        <v>0</v>
      </c>
      <c r="F21" s="2">
        <v>2</v>
      </c>
    </row>
    <row r="22" spans="1:6" ht="54.75">
      <c r="A22" s="2">
        <v>3</v>
      </c>
      <c r="B22" s="3" t="s">
        <v>39</v>
      </c>
      <c r="C22" s="2" t="s">
        <v>32</v>
      </c>
      <c r="D22" s="2" t="s">
        <v>6</v>
      </c>
      <c r="E22" s="5"/>
      <c r="F22" s="2">
        <v>2</v>
      </c>
    </row>
    <row r="23" spans="1:6" ht="41.25">
      <c r="A23" s="2"/>
      <c r="B23" s="8" t="s">
        <v>36</v>
      </c>
      <c r="C23" s="2" t="s">
        <v>14</v>
      </c>
      <c r="D23" s="2"/>
      <c r="E23" s="2"/>
      <c r="F23" s="2"/>
    </row>
    <row r="24" spans="1:6" ht="13.5">
      <c r="A24" s="2"/>
      <c r="B24" s="8" t="s">
        <v>44</v>
      </c>
      <c r="C24" s="2" t="s">
        <v>34</v>
      </c>
      <c r="D24" s="2"/>
      <c r="E24" s="4"/>
      <c r="F24" s="2"/>
    </row>
    <row r="25" spans="1:6" ht="27">
      <c r="A25" s="2"/>
      <c r="B25" s="15" t="s">
        <v>35</v>
      </c>
      <c r="C25" s="15"/>
      <c r="D25" s="2"/>
      <c r="E25" s="2">
        <v>12</v>
      </c>
      <c r="F25" s="2">
        <f>F11+F15+F20+F21+F22</f>
        <v>7</v>
      </c>
    </row>
  </sheetData>
  <sheetProtection/>
  <mergeCells count="9">
    <mergeCell ref="A6:F6"/>
    <mergeCell ref="A10:F10"/>
    <mergeCell ref="A19:F19"/>
    <mergeCell ref="A2:F2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7.28125" style="1" customWidth="1"/>
    <col min="2" max="2" width="11.7109375" style="1" customWidth="1"/>
    <col min="3" max="3" width="16.140625" style="1" customWidth="1"/>
    <col min="4" max="4" width="16.57421875" style="1" customWidth="1"/>
    <col min="5" max="5" width="14.140625" style="1" customWidth="1"/>
    <col min="6" max="6" width="11.8515625" style="1" customWidth="1"/>
    <col min="7" max="16384" width="9.140625" style="1" customWidth="1"/>
  </cols>
  <sheetData>
    <row r="1" spans="1:5" ht="90" customHeight="1">
      <c r="A1" s="33" t="s">
        <v>69</v>
      </c>
      <c r="B1" s="33"/>
      <c r="C1" s="33"/>
      <c r="D1" s="33"/>
      <c r="E1" s="33"/>
    </row>
    <row r="3" spans="1:6" ht="126">
      <c r="A3" s="16" t="s">
        <v>46</v>
      </c>
      <c r="B3" s="16" t="s">
        <v>47</v>
      </c>
      <c r="C3" s="17" t="s">
        <v>48</v>
      </c>
      <c r="D3" s="17" t="s">
        <v>49</v>
      </c>
      <c r="E3" s="17" t="s">
        <v>50</v>
      </c>
      <c r="F3" s="18"/>
    </row>
    <row r="4" spans="1:6" ht="18">
      <c r="A4" s="20" t="s">
        <v>51</v>
      </c>
      <c r="B4" s="19">
        <v>1</v>
      </c>
      <c r="C4" s="25">
        <f>'Отдел культуры 3 кв 2023'!F25</f>
        <v>9</v>
      </c>
      <c r="D4" s="24">
        <f>'Отдел культуры 3 кв 2023'!F25/'Отдел культуры 3 кв 2023'!E25</f>
        <v>0.9</v>
      </c>
      <c r="E4" s="24">
        <f>D4*14</f>
        <v>12.6</v>
      </c>
      <c r="F4" s="18"/>
    </row>
    <row r="5" spans="1:6" ht="36">
      <c r="A5" s="20" t="s">
        <v>52</v>
      </c>
      <c r="B5" s="19">
        <v>1</v>
      </c>
      <c r="C5" s="25">
        <f>'Совет депутатов 3 кв 2023'!F25</f>
        <v>9</v>
      </c>
      <c r="D5" s="24">
        <f>'Совет депутатов 3 кв 2023'!F25/'Совет депутатов 3 кв 2023'!E25</f>
        <v>0.9</v>
      </c>
      <c r="E5" s="24">
        <f>D5*14</f>
        <v>12.6</v>
      </c>
      <c r="F5" s="18"/>
    </row>
    <row r="6" spans="1:6" ht="36">
      <c r="A6" s="20" t="s">
        <v>56</v>
      </c>
      <c r="B6" s="19">
        <v>2</v>
      </c>
      <c r="C6" s="25">
        <f>'Образование 3 кв 2023'!F25</f>
        <v>10</v>
      </c>
      <c r="D6" s="24">
        <f>'Образование 3 кв 2023'!F25/'Образование 3 кв 2023'!E25</f>
        <v>0.8333333333333334</v>
      </c>
      <c r="E6" s="24">
        <f aca="true" t="shared" si="0" ref="E6:E11">D6*14</f>
        <v>11.666666666666668</v>
      </c>
      <c r="F6" s="18"/>
    </row>
    <row r="7" spans="1:6" ht="18">
      <c r="A7" s="20" t="s">
        <v>57</v>
      </c>
      <c r="B7" s="19">
        <v>3</v>
      </c>
      <c r="C7" s="25">
        <f>'Фин.управ 3 КВ 2023'!F25</f>
        <v>9</v>
      </c>
      <c r="D7" s="24">
        <f>'Фин.управ 3 КВ 2023'!F25/'Фин.управ 3 КВ 2023'!E25</f>
        <v>0.75</v>
      </c>
      <c r="E7" s="24">
        <f t="shared" si="0"/>
        <v>10.5</v>
      </c>
      <c r="F7" s="18"/>
    </row>
    <row r="8" spans="1:6" ht="18">
      <c r="A8" s="20" t="s">
        <v>53</v>
      </c>
      <c r="B8" s="19">
        <v>3</v>
      </c>
      <c r="C8" s="25">
        <f>'Администрация 3 кв 2023'!F25</f>
        <v>9</v>
      </c>
      <c r="D8" s="24">
        <f>'Администрация 3 кв 2023'!F25/'Администрация 3 кв 2023'!E25</f>
        <v>0.75</v>
      </c>
      <c r="E8" s="24">
        <f t="shared" si="0"/>
        <v>10.5</v>
      </c>
      <c r="F8" s="18"/>
    </row>
    <row r="9" spans="1:6" ht="18">
      <c r="A9" s="24" t="s">
        <v>59</v>
      </c>
      <c r="B9" s="19">
        <v>4</v>
      </c>
      <c r="C9" s="30">
        <f>'КСО 3 кв 2023'!F25</f>
        <v>6</v>
      </c>
      <c r="D9" s="24">
        <f>'КСО 3 кв 2023'!F25/'КСО 3 кв 2023'!E25</f>
        <v>0.6</v>
      </c>
      <c r="E9" s="24">
        <f t="shared" si="0"/>
        <v>8.4</v>
      </c>
      <c r="F9" s="18"/>
    </row>
    <row r="10" spans="1:5" ht="36">
      <c r="A10" s="20" t="s">
        <v>54</v>
      </c>
      <c r="B10" s="19">
        <v>5</v>
      </c>
      <c r="C10" s="25">
        <f>'Упр.строительства 3 кв 2023'!F25</f>
        <v>7</v>
      </c>
      <c r="D10" s="24">
        <f>'Упр.строительства 3 кв 2023'!F25/'Упр.строительства 3 кв 2023'!E25</f>
        <v>0.5833333333333334</v>
      </c>
      <c r="E10" s="24">
        <f t="shared" si="0"/>
        <v>8.166666666666668</v>
      </c>
    </row>
    <row r="11" spans="1:6" ht="18">
      <c r="A11" s="20" t="s">
        <v>55</v>
      </c>
      <c r="B11" s="19">
        <v>6</v>
      </c>
      <c r="C11" s="25">
        <f>'Управ. Зем 3 кв 2023'!F25</f>
        <v>5</v>
      </c>
      <c r="D11" s="24">
        <f>'Управ. Зем 3 кв 2023'!F25/'Управ. Зем 3 кв 2023'!E25</f>
        <v>0.4166666666666667</v>
      </c>
      <c r="E11" s="24">
        <f t="shared" si="0"/>
        <v>5.833333333333334</v>
      </c>
      <c r="F11" s="18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2023-11-08T02:13:11Z</dcterms:modified>
  <cp:category/>
  <cp:version/>
  <cp:contentType/>
  <cp:contentStatus/>
</cp:coreProperties>
</file>