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3"/>
  </bookViews>
  <sheets>
    <sheet name="Целевые 2018" sheetId="1" r:id="rId1"/>
    <sheet name="Целевый уточ 2017 " sheetId="7" r:id="rId2"/>
    <sheet name="Уровни бюджетов" sheetId="3" r:id="rId3"/>
    <sheet name="ГРБС" sheetId="2" r:id="rId4"/>
    <sheet name="расчет показателей за 2017 2018" sheetId="4" r:id="rId5"/>
    <sheet name="расчет показ  уточ апрель 18" sheetId="6" r:id="rId6"/>
    <sheet name="расчет населения " sheetId="5" r:id="rId7"/>
  </sheets>
  <calcPr calcId="125725"/>
</workbook>
</file>

<file path=xl/calcChain.xml><?xml version="1.0" encoding="utf-8"?>
<calcChain xmlns="http://schemas.openxmlformats.org/spreadsheetml/2006/main">
  <c r="Z12" i="4"/>
  <c r="F11" i="3"/>
  <c r="F12"/>
  <c r="E11"/>
  <c r="E12"/>
  <c r="J32" l="1"/>
  <c r="AB12" i="4"/>
  <c r="Y12"/>
  <c r="H19" i="3"/>
  <c r="H11" s="1"/>
  <c r="G19"/>
  <c r="G11" s="1"/>
  <c r="K32"/>
  <c r="L32"/>
  <c r="K24"/>
  <c r="L24"/>
  <c r="K20"/>
  <c r="K12" s="1"/>
  <c r="L20"/>
  <c r="L12" s="1"/>
  <c r="K19"/>
  <c r="K11" s="1"/>
  <c r="L19"/>
  <c r="L11" s="1"/>
  <c r="J20"/>
  <c r="J12" s="1"/>
  <c r="K15" i="2"/>
  <c r="L15"/>
  <c r="M15"/>
  <c r="M13" s="1"/>
  <c r="N15"/>
  <c r="N13" s="1"/>
  <c r="O15"/>
  <c r="O12" s="1"/>
  <c r="O10" s="1"/>
  <c r="P15"/>
  <c r="P12" s="1"/>
  <c r="P10" s="1"/>
  <c r="P13"/>
  <c r="M12" l="1"/>
  <c r="M10" s="1"/>
  <c r="O13"/>
  <c r="L16" i="3"/>
  <c r="K8"/>
  <c r="N12" i="2"/>
  <c r="N10" s="1"/>
  <c r="L8" i="3"/>
  <c r="K16"/>
  <c r="G24"/>
  <c r="H24"/>
  <c r="I24"/>
  <c r="J24"/>
  <c r="E32"/>
  <c r="F32"/>
  <c r="G32"/>
  <c r="H32"/>
  <c r="I32"/>
  <c r="V13" i="6"/>
  <c r="C13"/>
  <c r="AB12"/>
  <c r="AA12"/>
  <c r="Z12"/>
  <c r="Y12"/>
  <c r="X12"/>
  <c r="W12"/>
  <c r="V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V12" i="4" l="1"/>
  <c r="J19" i="3"/>
  <c r="I19"/>
  <c r="I20"/>
  <c r="G20"/>
  <c r="G12" s="1"/>
  <c r="J15" i="2"/>
  <c r="J13" s="1"/>
  <c r="I15"/>
  <c r="I13" s="1"/>
  <c r="D9" i="5"/>
  <c r="C9"/>
  <c r="D4" s="1"/>
  <c r="X12" i="4"/>
  <c r="W12"/>
  <c r="H20" i="3"/>
  <c r="H12" s="1"/>
  <c r="L12" i="2"/>
  <c r="L10" s="1"/>
  <c r="K12"/>
  <c r="K10" s="1"/>
  <c r="E9" i="5"/>
  <c r="E10" s="1"/>
  <c r="D10"/>
  <c r="B9"/>
  <c r="B10" s="1"/>
  <c r="E4"/>
  <c r="T12" i="4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I11" i="3" l="1"/>
  <c r="F8"/>
  <c r="J11"/>
  <c r="J8" s="1"/>
  <c r="E8"/>
  <c r="I12"/>
  <c r="I8" s="1"/>
  <c r="C10" i="5"/>
  <c r="J12" i="2"/>
  <c r="J10" s="1"/>
  <c r="G16" i="3"/>
  <c r="J16"/>
  <c r="I16"/>
  <c r="L13" i="2"/>
  <c r="K13"/>
  <c r="I12"/>
  <c r="I10" s="1"/>
  <c r="H16" i="3"/>
  <c r="H8"/>
  <c r="G8"/>
</calcChain>
</file>

<file path=xl/comments1.xml><?xml version="1.0" encoding="utf-8"?>
<comments xmlns="http://schemas.openxmlformats.org/spreadsheetml/2006/main">
  <authors>
    <author>Автор</author>
  </authors>
  <commentList>
    <comment ref="A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 2016 года сведения  полученны  с информационного  сервиса " Единый реестр субъектов малого и  среднего предпринимательства" сайт www.nalog.ru</t>
        </r>
      </text>
    </comment>
    <comment ref="AB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ООО "Комфорт плюс"</t>
        </r>
      </text>
    </comment>
    <comment ref="A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 2016 года сведения  полученны  с информационного  сервиса " Единый реестр субъектов малого и  среднего предпринимательства" сайт www.nalog.ru</t>
        </r>
      </text>
    </comment>
    <comment ref="A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 2016 года сведения  полученны  с информационного  сервиса " Единый реестр субъектов малого и  среднего предпринимательства" сайт www.nalog.ru</t>
        </r>
      </text>
    </comment>
    <comment ref="A1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 2016 года сведения  полученны  с информационного  сервиса " Единый реестр субъектов малого и  среднего предпринимательства" сайт www.nalog.ru</t>
        </r>
      </text>
    </comment>
  </commentList>
</comments>
</file>

<file path=xl/sharedStrings.xml><?xml version="1.0" encoding="utf-8"?>
<sst xmlns="http://schemas.openxmlformats.org/spreadsheetml/2006/main" count="297" uniqueCount="137">
  <si>
    <t>№ п/п</t>
  </si>
  <si>
    <t>Цель, целевые показатели, задачи, показатели результативности</t>
  </si>
  <si>
    <t>Ед. измерения</t>
  </si>
  <si>
    <t>Весовой критерий</t>
  </si>
  <si>
    <t>Плановый период</t>
  </si>
  <si>
    <t>Примечание (причины невыполнения показателей по программе, выбор действий по преодолению)</t>
  </si>
  <si>
    <t>январь - июнь</t>
  </si>
  <si>
    <t>значение на конец года</t>
  </si>
  <si>
    <t>план</t>
  </si>
  <si>
    <t>факт</t>
  </si>
  <si>
    <t>Статус (муниципальная программа Емельяновского района, подпрограмма, отдельное мероприятие  муниципальной программы Емельяновского района)</t>
  </si>
  <si>
    <t>Наименование муниципальной программы Емельяновского района, подпрограммы, отдельного мероприятия  муниципальной программы Емельяновского района</t>
  </si>
  <si>
    <t>ГРБС</t>
  </si>
  <si>
    <t>Код бюджетной классификации</t>
  </si>
  <si>
    <t>Расходы по годам, тыс.рублей</t>
  </si>
  <si>
    <t>Примечание</t>
  </si>
  <si>
    <t>Рз Пр</t>
  </si>
  <si>
    <t>ЦСР</t>
  </si>
  <si>
    <t>ВР</t>
  </si>
  <si>
    <t xml:space="preserve">плановый период </t>
  </si>
  <si>
    <t xml:space="preserve">план </t>
  </si>
  <si>
    <t xml:space="preserve">         </t>
  </si>
  <si>
    <t>Муниципальная программа Емельяновского района</t>
  </si>
  <si>
    <t>всего расходные обязательства</t>
  </si>
  <si>
    <t>в том числе по ГРБС:</t>
  </si>
  <si>
    <t>Подпрограмма 1</t>
  </si>
  <si>
    <t>N п/п</t>
  </si>
  <si>
    <t>Статус</t>
  </si>
  <si>
    <t>Наименование муниципальной программы Емельяновского района, подпрограммы, отдельного мероприятия муниципальной программы Емельяновского района</t>
  </si>
  <si>
    <t>Источники финансирования</t>
  </si>
  <si>
    <t>Год предшествующий отчетному году</t>
  </si>
  <si>
    <t>Муниципальная программа Емельяновсого района</t>
  </si>
  <si>
    <t>Всего</t>
  </si>
  <si>
    <t>в том числе:</t>
  </si>
  <si>
    <t>федеральный бюджет</t>
  </si>
  <si>
    <t>краевой бюджет</t>
  </si>
  <si>
    <t>районный бюджет</t>
  </si>
  <si>
    <t>внебюджетные источники</t>
  </si>
  <si>
    <t>бюджеты поселений</t>
  </si>
  <si>
    <t>юридические лица</t>
  </si>
  <si>
    <t>тыс.рублей</t>
  </si>
  <si>
    <t>Развитие субъектов малого и среднего пред-принимательства Емельяновского района</t>
  </si>
  <si>
    <t>Развитие субъектов малого и среднего предпринимательства</t>
  </si>
  <si>
    <t>Цель: Обеспечение благоприятных условий для  развития малого и среднего предпринимательства на территории Емельяновского района</t>
  </si>
  <si>
    <t>Целевой показатели:</t>
  </si>
  <si>
    <t>Количество субъектов малого и среднего предпринимательства на 10 тыс. человек насе-ления</t>
  </si>
  <si>
    <t>единиц</t>
  </si>
  <si>
    <t xml:space="preserve">Задача 1: Создание благоприятных экономических, пра-вовых и организационных условий для устойчивого развития малого и среднего предпринимательства района </t>
  </si>
  <si>
    <t xml:space="preserve">Подпрограмма </t>
  </si>
  <si>
    <t>Подпрограмма: Развитие субъектов малого и среднего предпринимательства</t>
  </si>
  <si>
    <t>Показатели:</t>
  </si>
  <si>
    <t>Количество граждан  получивших консультацию в Центре содействия малому и среднему предпринимательству в Емельяновском районе</t>
  </si>
  <si>
    <t>Количество  публикации на официальном сайте района в сети Интернет, и в районной газете «Емельяновские веси»</t>
  </si>
  <si>
    <t xml:space="preserve">Количество проведенных круглых столов, семинаров, встреч  направленных на решение проблем предпринимателей </t>
  </si>
  <si>
    <t>Количество субъектов малого и среднего предпринимательства, получивших муниципальную поддержку</t>
  </si>
  <si>
    <t>Количество созданных рабочих мест (включая вновь зарегистрированных индивидуальных предпринимателей) в секторе малого и среднего предпринимательства при реализации программы</t>
  </si>
  <si>
    <t xml:space="preserve">Количество сохраненных рабочих мест (включая вновь зарегистрированных индивидуальных предпринимателей) в секторе малого и среднего предпринимательства при реализации программы </t>
  </si>
  <si>
    <t>Объем привлеченных инвестиций в секторе малого и среднего предпринимательства при реализации программы</t>
  </si>
  <si>
    <t>1.1.</t>
  </si>
  <si>
    <t>1.1.1.</t>
  </si>
  <si>
    <t>Обеспечение деятельности Центра содействия малому и среднему предпринимательству, с целью оказания консультационной, методической поддержки субъектов малого и среднего предпринимательства по ведению предпринимательской деятельности</t>
  </si>
  <si>
    <t>Предоставление субсидий субъектам малого и среднего предпринимательства</t>
  </si>
  <si>
    <t>Администрация Емельновского района</t>
  </si>
  <si>
    <t>009</t>
  </si>
  <si>
    <t>х</t>
  </si>
  <si>
    <t>Отдельное мероприятие 1:   Обеспечение деятельности Центра содейст-вия малому и среднему предпринимательству, с целью оказания консультационной, методической поддержки субъектов малого и среднего предпри-нимательства по ведению предпринимательской деятельности</t>
  </si>
  <si>
    <t xml:space="preserve">Отдельное мероприятие 2:  Предоставление субсидий субъектам малого и среднего предпринимательства </t>
  </si>
  <si>
    <t xml:space="preserve">Количество субъектов малого и среднего предпринимательства, получивших муниципальную поддержку </t>
  </si>
  <si>
    <t xml:space="preserve">Количество созданных рабочих мест (включая вновь зарегистрированных индивидуальных предпринимателей) в секторе малого и среднего предпринимательства при реализации программы </t>
  </si>
  <si>
    <t>Количество субъектов малого и среднего предпринимательства, зарегистрированных на территории Емельяновского района</t>
  </si>
  <si>
    <t>Ед.</t>
  </si>
  <si>
    <t>Количество организаций малого бизнеса (юридических лиц) по состоянию на конец периода</t>
  </si>
  <si>
    <t>Количество  индивидуальных предпринимателей, прошедших государственную регистрацию, по состоянию на конец периода</t>
  </si>
  <si>
    <t xml:space="preserve">Количество сохраненных рабочих мест в секторе малого и среднего предпринимательства при реализации программы </t>
  </si>
  <si>
    <t>тыс. рублей</t>
  </si>
  <si>
    <t>1.1.2.</t>
  </si>
  <si>
    <t>1.1.3.</t>
  </si>
  <si>
    <t>янваарь - март  2016</t>
  </si>
  <si>
    <t>январь - июнь 2016</t>
  </si>
  <si>
    <t>январь - сентябрь  2016</t>
  </si>
  <si>
    <t>Количество малый предприятий (численность от 16 до 100 человек)</t>
  </si>
  <si>
    <t>Количество микропредприятий (численность работающих до 15 человек)</t>
  </si>
  <si>
    <t>Количество средних предприятий</t>
  </si>
  <si>
    <t>Количество КФХ</t>
  </si>
  <si>
    <t>Индивидуальные предприниматели</t>
  </si>
  <si>
    <t>Число субъектов малого и среднего предпринимательства на 10 тыс.человек населения</t>
  </si>
  <si>
    <t>Расчет показателей по малому предпринимательству к испонению МП за  2017 год</t>
  </si>
  <si>
    <t xml:space="preserve">1 кв </t>
  </si>
  <si>
    <t xml:space="preserve">9 мес </t>
  </si>
  <si>
    <t>Численность постоянного населения, на начало периода</t>
  </si>
  <si>
    <t>Численность родившихся за период</t>
  </si>
  <si>
    <t>Число         умерших  за период</t>
  </si>
  <si>
    <t>Число    прибывших  за период</t>
  </si>
  <si>
    <t>Число    выбывших  за период</t>
  </si>
  <si>
    <t>Численность постоянного населения, на конец периода</t>
  </si>
  <si>
    <t>Численность постоянного населения, в среднем за период</t>
  </si>
  <si>
    <t>0412</t>
  </si>
  <si>
    <t>0710080150</t>
  </si>
  <si>
    <t>Развитие субъектов малого и среднего предпринимательства Емельяновского района</t>
  </si>
  <si>
    <r>
      <rPr>
        <sz val="12"/>
        <color theme="1"/>
        <rFont val="Times New Roman"/>
        <family val="1"/>
        <charset val="204"/>
      </rPr>
      <t xml:space="preserve">Мероприятие подпрограммы: </t>
    </r>
    <r>
      <rPr>
        <i/>
        <sz val="12"/>
        <color theme="1"/>
        <rFont val="Times New Roman"/>
        <family val="1"/>
        <charset val="204"/>
      </rPr>
      <t>Обеспечение деятельности Центра содействия малому и среднему предпринимательству, с целью оказания консультационной, методической поддержки субъектов малого и среднего предпринимательства по ведению предпринимательской деятельности</t>
    </r>
  </si>
  <si>
    <r>
      <rPr>
        <sz val="12"/>
        <color theme="1"/>
        <rFont val="Times New Roman"/>
        <family val="1"/>
        <charset val="204"/>
      </rPr>
      <t xml:space="preserve">Мероприятие подпрограммы: </t>
    </r>
    <r>
      <rPr>
        <i/>
        <sz val="12"/>
        <color theme="1"/>
        <rFont val="Times New Roman"/>
        <family val="1"/>
        <charset val="204"/>
      </rPr>
      <t>Предоставление субсидий субъектам малого и среднего предпринимательства</t>
    </r>
  </si>
  <si>
    <t>январь - июнь 2017</t>
  </si>
  <si>
    <t>Среднегодовая численность населения 2017 год поквартально</t>
  </si>
  <si>
    <t>Н.Н.Ганина</t>
  </si>
  <si>
    <t>Николаева Ольга Викторовна, (8391)2263236</t>
  </si>
  <si>
    <t>2018 год</t>
  </si>
  <si>
    <t>2019 год</t>
  </si>
  <si>
    <t>Отчетный год реализации муниципальной программы Емельяновского района 2017  год</t>
  </si>
  <si>
    <t>Год, предшествующий отчетному году 2016  год</t>
  </si>
  <si>
    <t>Население (на начало периода)</t>
  </si>
  <si>
    <t xml:space="preserve">1. Число субъектов малого и среднего предпринимательства.
Единица измерения – единиц на 10 тыс. человек населения.
Источник информации: федеральное статистическое наблюдение по формам № Мп-сп «Сведения об основных показателях деятельности малого предприятия за 2015 год», № 1-предприниматель «Сведения о деятельности индивидуального предпринимателя», № 1-предприятие «Основные сведения о деятельности организации за 2015 год». Данные (расчетные) текущего учета населения (таблицы № 3-тер «Оценка численности постоянного населения на начало года», гр. 1).
Рассчитывается по формуле:
Чсмсп – число субъектов малого и среднего предпринимательства в расчете на 10 тысяч человек населения, ед.;
Чсмсп – число субъектов малого и среднего предпринимательства (включая микропредприятия) - юридических лиц и индивидуальных предпринимателей (на основе форм федерального статистического наблюдения № МП-сп «Сведения об основных показателях деятельности малого предприятия за 2015 год», № 1-предприниматель «Сведения о деятельности индивидуального предпринимателя за 2015 год» и формы ежегодной отчетности № 1-предприятие «Основные сведения о деятельности организации за 2015 год»), ед.; 
Чнас – численность населения муниципального образования на начало года», чел.
Разъяснения по показателю:
в количество субъектов малого и среднего предпринимательства необходимо включать: 
количество малых предприятий (численность работающих от 16 до 100 человек);
количество микропредприятий (численность работающих до 15 человек, включительно);
количество средних предприятий;
количество индивидуальных предпринимателей;
количество крестьянско-фермерских хозяйств.
</t>
  </si>
  <si>
    <t>0710076070</t>
  </si>
  <si>
    <t>07100S6070</t>
  </si>
  <si>
    <t>год</t>
  </si>
  <si>
    <t xml:space="preserve">И.о.Главы района </t>
  </si>
  <si>
    <t>Население (на начало периода)  с 2017 (на конец периода)</t>
  </si>
  <si>
    <t>оценка</t>
  </si>
  <si>
    <t>прогноз</t>
  </si>
  <si>
    <t>Число субъектов малого и среднего предпринимательства на 10 тыс.человек населения, по методике 2018 года</t>
  </si>
  <si>
    <t>Статистика</t>
  </si>
  <si>
    <r>
      <t xml:space="preserve">
Информация
о целевых показателях муниципальной  программы Емельяновского района и показателях результативности подпрограмм  и отдельных  мероприятий                                                                                                                  </t>
    </r>
    <r>
      <rPr>
        <b/>
        <sz val="11"/>
        <color theme="1"/>
        <rFont val="Times New Roman"/>
        <family val="1"/>
        <charset val="204"/>
      </rPr>
      <t>муниципальной  программы Емельяновского района "Развитие субъектов малого и среднего предпринимательства  Емельяновского района" 2017 года</t>
    </r>
    <r>
      <rPr>
        <sz val="11"/>
        <color theme="1"/>
        <rFont val="Times New Roman"/>
        <family val="1"/>
        <charset val="204"/>
      </rPr>
      <t xml:space="preserve">
</t>
    </r>
  </si>
  <si>
    <t xml:space="preserve">Произведен пересчет  показателя в соответствии с изменением методики расчета показателя </t>
  </si>
  <si>
    <t>Год, предшествующий отчетному году 2017  год</t>
  </si>
  <si>
    <t>Отчетный год реализации муниципальной программы Емельяновского района 2018  год</t>
  </si>
  <si>
    <t>2020 год</t>
  </si>
  <si>
    <t xml:space="preserve">Глава района </t>
  </si>
  <si>
    <t>Год, предшествующий отчетному году реализации программы 2017 год</t>
  </si>
  <si>
    <t>январь-июнь 2018 года</t>
  </si>
  <si>
    <t>значение на конец года 2018</t>
  </si>
  <si>
    <t>Отчетный год реализации муниципальной  программы Емельяновского района 2018 год</t>
  </si>
  <si>
    <t xml:space="preserve">полугодие </t>
  </si>
  <si>
    <t>январь - июнь 2018</t>
  </si>
  <si>
    <r>
      <t xml:space="preserve">Информация  об использовании бюджетных ассигнований районного бюджета и иных средств на реализацию отдельных мероприятий муниципальной программы Емельяновского района  и подпрограмм с указанием плановых и фактических значений (с расшифровкой по главным распорядителям средств районного бюджета, подпрограммам, отдельным мероприятиям муниципальной программы Емельяновского района, а также по годам реализации муниципальной программы Емельяновского района) </t>
    </r>
    <r>
      <rPr>
        <b/>
        <sz val="13"/>
        <color theme="1"/>
        <rFont val="Times New Roman"/>
        <family val="1"/>
        <charset val="204"/>
      </rPr>
      <t>муниципальной  программы Емельяновского района "Развитие субъектов малого и среднего предпринимательства  Емельяновского района" за январь - декабрь 2018 года</t>
    </r>
  </si>
  <si>
    <r>
      <t xml:space="preserve">Информация об использовании бюджетных ассигнований районного бюджетаи иных средств на реализацию программы с указанием плановыхи фактических значений
</t>
    </r>
    <r>
      <rPr>
        <b/>
        <sz val="12"/>
        <color theme="1"/>
        <rFont val="Times New Roman"/>
        <family val="1"/>
        <charset val="204"/>
      </rPr>
      <t>муниципальной  программы Емельяновского района "Развитие субъектов малого и среднего предпринимательства  Емельяновского района"     за январь - декабрь 2018 года</t>
    </r>
  </si>
  <si>
    <t>человек</t>
  </si>
  <si>
    <t>тыс.руб.</t>
  </si>
  <si>
    <r>
      <t xml:space="preserve">
Информация
о целевых показателях муниципальной  программы Емельяновского района и показателях результативности подпрограмм  и отдельных  мероприятий                                                                                                                  </t>
    </r>
    <r>
      <rPr>
        <b/>
        <sz val="11"/>
        <color theme="1"/>
        <rFont val="Times New Roman"/>
        <family val="1"/>
        <charset val="204"/>
      </rPr>
      <t>муниципальной  программы Емельяновского района "Развитие субъектов малого и среднего предпринимательства  Емельяновского района" за январь - декабрь 2018 года (уточненный)</t>
    </r>
    <r>
      <rPr>
        <sz val="11"/>
        <color theme="1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</si>
</sst>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>
  <numFmts count="1">
    <numFmt numFmtId="164" formatCode="0.0"/>
  </numFmts>
  <fonts count="2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color theme="1"/>
      <name val="Arial Black"/>
      <family val="2"/>
      <charset val="204"/>
    </font>
    <font>
      <sz val="13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4" fillId="0" borderId="0" xfId="0" applyFont="1"/>
    <xf numFmtId="0" fontId="4" fillId="0" borderId="0" xfId="0" applyFont="1" applyFill="1"/>
    <xf numFmtId="0" fontId="4" fillId="0" borderId="1" xfId="0" applyFont="1" applyBorder="1"/>
    <xf numFmtId="0" fontId="4" fillId="0" borderId="1" xfId="0" applyFont="1" applyFill="1" applyBorder="1"/>
    <xf numFmtId="0" fontId="4" fillId="0" borderId="0" xfId="0" applyFont="1" applyAlignment="1">
      <alignment horizontal="justify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right" wrapText="1"/>
    </xf>
    <xf numFmtId="0" fontId="7" fillId="0" borderId="1" xfId="0" applyFont="1" applyBorder="1" applyAlignment="1">
      <alignment horizontal="right" wrapText="1"/>
    </xf>
    <xf numFmtId="49" fontId="4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horizontal="justify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justify" wrapText="1"/>
    </xf>
    <xf numFmtId="0" fontId="7" fillId="2" borderId="1" xfId="0" applyFont="1" applyFill="1" applyBorder="1" applyAlignment="1">
      <alignment horizontal="right" wrapText="1"/>
    </xf>
    <xf numFmtId="0" fontId="8" fillId="0" borderId="1" xfId="0" applyFont="1" applyBorder="1" applyAlignment="1">
      <alignment horizontal="justify" wrapText="1"/>
    </xf>
    <xf numFmtId="0" fontId="0" fillId="2" borderId="0" xfId="0" applyFill="1" applyAlignment="1">
      <alignment horizontal="justify"/>
    </xf>
    <xf numFmtId="0" fontId="0" fillId="2" borderId="0" xfId="0" applyFill="1"/>
    <xf numFmtId="0" fontId="0" fillId="2" borderId="1" xfId="0" applyFill="1" applyBorder="1"/>
    <xf numFmtId="0" fontId="11" fillId="2" borderId="1" xfId="0" applyFont="1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justify"/>
    </xf>
    <xf numFmtId="0" fontId="12" fillId="0" borderId="1" xfId="0" applyFont="1" applyBorder="1" applyAlignment="1">
      <alignment horizontal="right" wrapText="1"/>
    </xf>
    <xf numFmtId="0" fontId="9" fillId="2" borderId="1" xfId="0" applyFont="1" applyFill="1" applyBorder="1" applyAlignment="1">
      <alignment horizontal="justify"/>
    </xf>
    <xf numFmtId="164" fontId="0" fillId="2" borderId="1" xfId="0" applyNumberFormat="1" applyFill="1" applyBorder="1"/>
    <xf numFmtId="164" fontId="0" fillId="3" borderId="1" xfId="0" applyNumberFormat="1" applyFill="1" applyBorder="1"/>
    <xf numFmtId="0" fontId="1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justify"/>
    </xf>
    <xf numFmtId="0" fontId="14" fillId="0" borderId="1" xfId="0" applyFont="1" applyBorder="1" applyAlignment="1">
      <alignment wrapText="1"/>
    </xf>
    <xf numFmtId="1" fontId="2" fillId="0" borderId="1" xfId="0" applyNumberFormat="1" applyFont="1" applyBorder="1"/>
    <xf numFmtId="164" fontId="4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0" fontId="16" fillId="0" borderId="0" xfId="0" applyFont="1"/>
    <xf numFmtId="164" fontId="1" fillId="2" borderId="1" xfId="0" applyNumberFormat="1" applyFont="1" applyFill="1" applyBorder="1" applyAlignment="1">
      <alignment vertical="top" wrapText="1"/>
    </xf>
    <xf numFmtId="0" fontId="17" fillId="2" borderId="0" xfId="0" applyFont="1" applyFill="1"/>
    <xf numFmtId="0" fontId="4" fillId="2" borderId="0" xfId="0" applyFont="1" applyFill="1"/>
    <xf numFmtId="0" fontId="2" fillId="0" borderId="1" xfId="0" applyFont="1" applyFill="1" applyBorder="1"/>
    <xf numFmtId="0" fontId="0" fillId="0" borderId="1" xfId="0" applyBorder="1"/>
    <xf numFmtId="0" fontId="18" fillId="0" borderId="1" xfId="0" applyFont="1" applyBorder="1" applyAlignment="1">
      <alignment vertical="top" wrapText="1"/>
    </xf>
    <xf numFmtId="0" fontId="18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justify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0" fillId="0" borderId="0" xfId="0" applyFill="1"/>
    <xf numFmtId="0" fontId="0" fillId="0" borderId="0" xfId="0" applyFill="1" applyAlignment="1">
      <alignment horizontal="justify"/>
    </xf>
    <xf numFmtId="0" fontId="0" fillId="0" borderId="1" xfId="0" applyFill="1" applyBorder="1"/>
    <xf numFmtId="0" fontId="11" fillId="0" borderId="1" xfId="0" applyFont="1" applyFill="1" applyBorder="1"/>
    <xf numFmtId="0" fontId="0" fillId="0" borderId="2" xfId="0" applyFill="1" applyBorder="1"/>
    <xf numFmtId="0" fontId="0" fillId="0" borderId="1" xfId="0" applyFill="1" applyBorder="1" applyAlignment="1">
      <alignment horizontal="center"/>
    </xf>
    <xf numFmtId="0" fontId="19" fillId="0" borderId="1" xfId="0" applyFont="1" applyFill="1" applyBorder="1"/>
    <xf numFmtId="0" fontId="19" fillId="0" borderId="1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/>
    </xf>
    <xf numFmtId="0" fontId="19" fillId="0" borderId="2" xfId="0" applyFont="1" applyFill="1" applyBorder="1"/>
    <xf numFmtId="0" fontId="0" fillId="3" borderId="1" xfId="0" applyFill="1" applyBorder="1" applyAlignment="1">
      <alignment horizontal="center"/>
    </xf>
    <xf numFmtId="0" fontId="19" fillId="0" borderId="0" xfId="0" applyFont="1" applyFill="1"/>
    <xf numFmtId="0" fontId="0" fillId="0" borderId="1" xfId="0" applyFill="1" applyBorder="1" applyAlignment="1">
      <alignment horizontal="justify"/>
    </xf>
    <xf numFmtId="0" fontId="0" fillId="3" borderId="1" xfId="0" applyFill="1" applyBorder="1"/>
    <xf numFmtId="0" fontId="12" fillId="0" borderId="1" xfId="0" applyFont="1" applyFill="1" applyBorder="1" applyAlignment="1">
      <alignment horizontal="right" wrapText="1"/>
    </xf>
    <xf numFmtId="0" fontId="9" fillId="0" borderId="1" xfId="0" applyFont="1" applyFill="1" applyBorder="1" applyAlignment="1">
      <alignment horizontal="justify"/>
    </xf>
    <xf numFmtId="164" fontId="0" fillId="0" borderId="1" xfId="0" applyNumberFormat="1" applyFill="1" applyBorder="1"/>
    <xf numFmtId="164" fontId="0" fillId="0" borderId="2" xfId="0" applyNumberFormat="1" applyFill="1" applyBorder="1"/>
    <xf numFmtId="2" fontId="0" fillId="0" borderId="1" xfId="0" applyNumberFormat="1" applyFill="1" applyBorder="1"/>
    <xf numFmtId="2" fontId="0" fillId="3" borderId="1" xfId="0" applyNumberFormat="1" applyFill="1" applyBorder="1"/>
    <xf numFmtId="164" fontId="7" fillId="0" borderId="1" xfId="0" applyNumberFormat="1" applyFont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0" fontId="17" fillId="0" borderId="0" xfId="0" applyFont="1" applyFill="1"/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1" fillId="0" borderId="1" xfId="0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vertical="top" wrapText="1"/>
    </xf>
    <xf numFmtId="0" fontId="16" fillId="0" borderId="0" xfId="0" applyFont="1" applyFill="1"/>
    <xf numFmtId="0" fontId="1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right" vertical="top" wrapText="1"/>
    </xf>
    <xf numFmtId="0" fontId="4" fillId="0" borderId="0" xfId="0" applyFont="1" applyFill="1" applyAlignment="1">
      <alignment horizontal="justify"/>
    </xf>
    <xf numFmtId="0" fontId="4" fillId="0" borderId="0" xfId="0" applyFont="1" applyFill="1" applyAlignment="1">
      <alignment vertical="top"/>
    </xf>
    <xf numFmtId="0" fontId="4" fillId="2" borderId="1" xfId="0" applyFont="1" applyFill="1" applyBorder="1"/>
    <xf numFmtId="164" fontId="4" fillId="0" borderId="1" xfId="0" applyNumberFormat="1" applyFont="1" applyFill="1" applyBorder="1"/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4" fillId="0" borderId="2" xfId="0" applyFont="1" applyFill="1" applyBorder="1" applyAlignment="1">
      <alignment horizontal="justify" vertical="top" wrapText="1"/>
    </xf>
    <xf numFmtId="0" fontId="4" fillId="0" borderId="3" xfId="0" applyFont="1" applyFill="1" applyBorder="1" applyAlignment="1">
      <alignment horizontal="justify" vertical="top" wrapText="1"/>
    </xf>
    <xf numFmtId="0" fontId="4" fillId="0" borderId="4" xfId="0" applyFont="1" applyFill="1" applyBorder="1" applyAlignment="1">
      <alignment horizontal="justify" vertical="top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5" fillId="0" borderId="5" xfId="0" applyFont="1" applyFill="1" applyBorder="1" applyAlignment="1">
      <alignment vertical="top" wrapText="1"/>
    </xf>
    <xf numFmtId="0" fontId="5" fillId="0" borderId="6" xfId="0" applyFont="1" applyFill="1" applyBorder="1" applyAlignment="1">
      <alignment vertical="top" wrapText="1"/>
    </xf>
    <xf numFmtId="0" fontId="5" fillId="0" borderId="7" xfId="0" applyFont="1" applyFill="1" applyBorder="1" applyAlignment="1">
      <alignment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8" fillId="0" borderId="1" xfId="0" applyFont="1" applyBorder="1" applyAlignment="1">
      <alignment horizontal="justify" vertical="top" wrapText="1"/>
    </xf>
    <xf numFmtId="1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18" fillId="0" borderId="1" xfId="0" applyFont="1" applyBorder="1" applyAlignment="1">
      <alignment horizontal="center" vertical="top" wrapText="1"/>
    </xf>
    <xf numFmtId="1" fontId="4" fillId="0" borderId="1" xfId="0" applyNumberFormat="1" applyFon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0" fillId="0" borderId="1" xfId="0" applyBorder="1" applyAlignment="1">
      <alignment horizontal="justify"/>
    </xf>
    <xf numFmtId="0" fontId="5" fillId="0" borderId="1" xfId="0" applyFont="1" applyBorder="1" applyAlignment="1">
      <alignment horizontal="justify"/>
    </xf>
    <xf numFmtId="0" fontId="2" fillId="0" borderId="0" xfId="0" applyFont="1" applyAlignment="1">
      <alignment horizontal="justify" vertical="top"/>
    </xf>
    <xf numFmtId="0" fontId="18" fillId="0" borderId="1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justify" wrapText="1"/>
    </xf>
    <xf numFmtId="0" fontId="0" fillId="2" borderId="4" xfId="0" applyFill="1" applyBorder="1" applyAlignment="1">
      <alignment horizontal="justify" wrapText="1"/>
    </xf>
    <xf numFmtId="0" fontId="0" fillId="2" borderId="2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0" xfId="0" applyFill="1" applyAlignment="1">
      <alignment horizontal="justify" wrapText="1"/>
    </xf>
    <xf numFmtId="0" fontId="0" fillId="0" borderId="0" xfId="0" applyAlignment="1">
      <alignment horizontal="justify"/>
    </xf>
    <xf numFmtId="0" fontId="0" fillId="2" borderId="4" xfId="0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justify"/>
    </xf>
    <xf numFmtId="0" fontId="11" fillId="0" borderId="2" xfId="0" applyFont="1" applyFill="1" applyBorder="1" applyAlignment="1">
      <alignment horizontal="justify" wrapText="1"/>
    </xf>
    <xf numFmtId="0" fontId="0" fillId="0" borderId="4" xfId="0" applyFill="1" applyBorder="1" applyAlignment="1">
      <alignment horizontal="justify" wrapText="1"/>
    </xf>
    <xf numFmtId="0" fontId="19" fillId="0" borderId="2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0" fontId="19" fillId="0" borderId="4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4" xfId="0" applyFill="1" applyBorder="1" applyAlignment="1">
      <alignment horizontal="justify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27</xdr:col>
      <xdr:colOff>66675</xdr:colOff>
      <xdr:row>0</xdr:row>
      <xdr:rowOff>66675</xdr:rowOff>
    </xdr:to>
    <xdr:sp macro="" textlink="">
      <xdr:nvSpPr>
        <xdr:cNvPr id="2" name="Text Box 33"/>
        <xdr:cNvSpPr txBox="1">
          <a:spLocks noChangeArrowheads="1"/>
        </xdr:cNvSpPr>
      </xdr:nvSpPr>
      <xdr:spPr bwMode="auto">
        <a:xfrm>
          <a:off x="9829800" y="0"/>
          <a:ext cx="38004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- 19 -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7"/>
  <sheetViews>
    <sheetView workbookViewId="0">
      <selection activeCell="C16" sqref="C16"/>
    </sheetView>
  </sheetViews>
  <sheetFormatPr defaultColWidth="9.140625" defaultRowHeight="15"/>
  <cols>
    <col min="1" max="1" width="9.140625" style="2"/>
    <col min="2" max="2" width="24.42578125" style="2" customWidth="1"/>
    <col min="3" max="12" width="9.140625" style="2"/>
    <col min="13" max="13" width="43.5703125" style="2" customWidth="1"/>
    <col min="14" max="16384" width="9.140625" style="2"/>
  </cols>
  <sheetData>
    <row r="1" spans="1:13">
      <c r="A1" s="94" t="s">
        <v>136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13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</row>
    <row r="3" spans="1:13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</row>
    <row r="4" spans="1:13" ht="49.5" customHeight="1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</row>
    <row r="5" spans="1:13" ht="62.25" customHeight="1">
      <c r="A5" s="96" t="s">
        <v>0</v>
      </c>
      <c r="B5" s="96" t="s">
        <v>1</v>
      </c>
      <c r="C5" s="96" t="s">
        <v>2</v>
      </c>
      <c r="D5" s="96" t="s">
        <v>3</v>
      </c>
      <c r="E5" s="96" t="s">
        <v>122</v>
      </c>
      <c r="F5" s="96"/>
      <c r="G5" s="96" t="s">
        <v>123</v>
      </c>
      <c r="H5" s="96"/>
      <c r="I5" s="96"/>
      <c r="J5" s="96"/>
      <c r="K5" s="96" t="s">
        <v>4</v>
      </c>
      <c r="L5" s="96"/>
      <c r="M5" s="96" t="s">
        <v>5</v>
      </c>
    </row>
    <row r="6" spans="1:13" ht="30" customHeight="1">
      <c r="A6" s="96"/>
      <c r="B6" s="96"/>
      <c r="C6" s="96"/>
      <c r="D6" s="96"/>
      <c r="E6" s="96"/>
      <c r="F6" s="96"/>
      <c r="G6" s="96" t="s">
        <v>6</v>
      </c>
      <c r="H6" s="96"/>
      <c r="I6" s="96" t="s">
        <v>7</v>
      </c>
      <c r="J6" s="96"/>
      <c r="K6" s="96" t="s">
        <v>106</v>
      </c>
      <c r="L6" s="96" t="s">
        <v>124</v>
      </c>
      <c r="M6" s="96"/>
    </row>
    <row r="7" spans="1:13">
      <c r="A7" s="96"/>
      <c r="B7" s="96"/>
      <c r="C7" s="96"/>
      <c r="D7" s="96"/>
      <c r="E7" s="82" t="s">
        <v>8</v>
      </c>
      <c r="F7" s="82" t="s">
        <v>9</v>
      </c>
      <c r="G7" s="82" t="s">
        <v>8</v>
      </c>
      <c r="H7" s="82" t="s">
        <v>9</v>
      </c>
      <c r="I7" s="82" t="s">
        <v>8</v>
      </c>
      <c r="J7" s="82" t="s">
        <v>9</v>
      </c>
      <c r="K7" s="96"/>
      <c r="L7" s="96"/>
      <c r="M7" s="96"/>
    </row>
    <row r="8" spans="1:13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8">
        <v>9</v>
      </c>
      <c r="J8" s="8">
        <v>10</v>
      </c>
      <c r="K8" s="8">
        <v>11</v>
      </c>
      <c r="L8" s="8">
        <v>12</v>
      </c>
      <c r="M8" s="8">
        <v>13</v>
      </c>
    </row>
    <row r="9" spans="1:13">
      <c r="A9" s="9">
        <v>1</v>
      </c>
      <c r="B9" s="91" t="s">
        <v>43</v>
      </c>
      <c r="C9" s="92"/>
      <c r="D9" s="92"/>
      <c r="E9" s="92"/>
      <c r="F9" s="92"/>
      <c r="G9" s="92"/>
      <c r="H9" s="92"/>
      <c r="I9" s="92"/>
      <c r="J9" s="92"/>
      <c r="K9" s="92"/>
      <c r="L9" s="92"/>
      <c r="M9" s="93"/>
    </row>
    <row r="10" spans="1:13">
      <c r="A10" s="9"/>
      <c r="B10" s="9" t="s">
        <v>44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76.5" customHeight="1">
      <c r="A11" s="9"/>
      <c r="B11" s="89" t="s">
        <v>45</v>
      </c>
      <c r="C11" s="2" t="s">
        <v>46</v>
      </c>
      <c r="D11" s="9"/>
      <c r="E11" s="10">
        <v>385</v>
      </c>
      <c r="F11" s="17">
        <v>334.9</v>
      </c>
      <c r="G11" s="2">
        <v>321</v>
      </c>
      <c r="H11" s="88">
        <v>351.6</v>
      </c>
      <c r="I11" s="4">
        <v>321</v>
      </c>
      <c r="J11" s="87">
        <v>361.02</v>
      </c>
      <c r="K11" s="10">
        <v>322</v>
      </c>
      <c r="L11" s="10">
        <v>323</v>
      </c>
      <c r="M11" s="9"/>
    </row>
    <row r="12" spans="1:13">
      <c r="A12" s="83" t="s">
        <v>58</v>
      </c>
      <c r="B12" s="91" t="s">
        <v>47</v>
      </c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3"/>
    </row>
    <row r="13" spans="1:13">
      <c r="A13" s="9" t="s">
        <v>59</v>
      </c>
      <c r="B13" s="91" t="s">
        <v>49</v>
      </c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3"/>
    </row>
    <row r="14" spans="1:13">
      <c r="A14" s="9"/>
      <c r="B14" s="9" t="s">
        <v>50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ht="105">
      <c r="A15" s="9">
        <v>1</v>
      </c>
      <c r="B15" s="9" t="s">
        <v>51</v>
      </c>
      <c r="C15" s="9" t="s">
        <v>134</v>
      </c>
      <c r="D15" s="9">
        <v>0.14000000000000001</v>
      </c>
      <c r="E15" s="9">
        <v>70</v>
      </c>
      <c r="F15" s="9">
        <v>34</v>
      </c>
      <c r="G15" s="9">
        <v>35</v>
      </c>
      <c r="H15" s="9">
        <v>36</v>
      </c>
      <c r="I15" s="9">
        <v>70</v>
      </c>
      <c r="J15" s="86">
        <v>45</v>
      </c>
      <c r="K15" s="9">
        <v>70</v>
      </c>
      <c r="L15" s="9">
        <v>70</v>
      </c>
      <c r="M15" s="9"/>
    </row>
    <row r="16" spans="1:13" ht="75">
      <c r="A16" s="9">
        <v>2</v>
      </c>
      <c r="B16" s="9" t="s">
        <v>52</v>
      </c>
      <c r="C16" s="90" t="s">
        <v>46</v>
      </c>
      <c r="D16" s="9">
        <v>0.15</v>
      </c>
      <c r="E16" s="9">
        <v>26</v>
      </c>
      <c r="F16" s="9">
        <v>26</v>
      </c>
      <c r="G16" s="9">
        <v>14</v>
      </c>
      <c r="H16" s="9">
        <v>12</v>
      </c>
      <c r="I16" s="9">
        <v>28</v>
      </c>
      <c r="J16" s="9">
        <v>23</v>
      </c>
      <c r="K16" s="9">
        <v>30</v>
      </c>
      <c r="L16" s="9">
        <v>32</v>
      </c>
      <c r="M16" s="9"/>
    </row>
    <row r="17" spans="1:13" ht="90">
      <c r="A17" s="9">
        <v>3</v>
      </c>
      <c r="B17" s="9" t="s">
        <v>53</v>
      </c>
      <c r="C17" s="90" t="s">
        <v>46</v>
      </c>
      <c r="D17" s="9">
        <v>0.14000000000000001</v>
      </c>
      <c r="E17" s="84">
        <v>6</v>
      </c>
      <c r="F17" s="84">
        <v>6</v>
      </c>
      <c r="G17" s="9">
        <v>3</v>
      </c>
      <c r="H17" s="9">
        <v>6</v>
      </c>
      <c r="I17" s="9">
        <v>6</v>
      </c>
      <c r="J17" s="9">
        <v>8</v>
      </c>
      <c r="K17" s="9">
        <v>6</v>
      </c>
      <c r="L17" s="9">
        <v>6</v>
      </c>
      <c r="M17" s="9"/>
    </row>
    <row r="18" spans="1:13" ht="90">
      <c r="A18" s="9">
        <v>4</v>
      </c>
      <c r="B18" s="9" t="s">
        <v>54</v>
      </c>
      <c r="C18" s="9" t="s">
        <v>134</v>
      </c>
      <c r="D18" s="9">
        <v>0.14000000000000001</v>
      </c>
      <c r="E18" s="84">
        <v>4</v>
      </c>
      <c r="F18" s="84">
        <v>2</v>
      </c>
      <c r="G18" s="9">
        <v>0</v>
      </c>
      <c r="H18" s="9">
        <v>0</v>
      </c>
      <c r="I18" s="9">
        <v>3</v>
      </c>
      <c r="J18" s="9">
        <v>2</v>
      </c>
      <c r="K18" s="9">
        <v>3</v>
      </c>
      <c r="L18" s="9">
        <v>3</v>
      </c>
      <c r="M18" s="9"/>
    </row>
    <row r="19" spans="1:13" ht="135" customHeight="1">
      <c r="A19" s="9">
        <v>5</v>
      </c>
      <c r="B19" s="9" t="s">
        <v>55</v>
      </c>
      <c r="C19" s="90" t="s">
        <v>46</v>
      </c>
      <c r="D19" s="9">
        <v>0.14000000000000001</v>
      </c>
      <c r="E19" s="84">
        <v>9</v>
      </c>
      <c r="F19" s="84">
        <v>2</v>
      </c>
      <c r="G19" s="9">
        <v>0</v>
      </c>
      <c r="H19" s="9">
        <v>0</v>
      </c>
      <c r="I19" s="9">
        <v>5</v>
      </c>
      <c r="J19" s="9">
        <v>0</v>
      </c>
      <c r="K19" s="9">
        <v>5</v>
      </c>
      <c r="L19" s="9">
        <v>5</v>
      </c>
      <c r="M19" s="9"/>
    </row>
    <row r="20" spans="1:13" ht="135.75" customHeight="1">
      <c r="A20" s="9">
        <v>6</v>
      </c>
      <c r="B20" s="9" t="s">
        <v>56</v>
      </c>
      <c r="C20" s="90" t="s">
        <v>46</v>
      </c>
      <c r="D20" s="9">
        <v>0.15</v>
      </c>
      <c r="E20" s="84">
        <v>14</v>
      </c>
      <c r="F20" s="84">
        <v>31</v>
      </c>
      <c r="G20" s="9">
        <v>0</v>
      </c>
      <c r="H20" s="9">
        <v>0</v>
      </c>
      <c r="I20" s="9">
        <v>27</v>
      </c>
      <c r="J20" s="9">
        <v>3</v>
      </c>
      <c r="K20" s="9">
        <v>27</v>
      </c>
      <c r="L20" s="9">
        <v>27</v>
      </c>
      <c r="M20" s="9"/>
    </row>
    <row r="21" spans="1:13" ht="90">
      <c r="A21" s="9">
        <v>7</v>
      </c>
      <c r="B21" s="9" t="s">
        <v>57</v>
      </c>
      <c r="C21" s="9" t="s">
        <v>135</v>
      </c>
      <c r="D21" s="9">
        <v>0.14000000000000001</v>
      </c>
      <c r="E21" s="84">
        <v>7500</v>
      </c>
      <c r="F21" s="84">
        <v>3359.9</v>
      </c>
      <c r="G21" s="9">
        <v>0</v>
      </c>
      <c r="H21" s="9">
        <v>0</v>
      </c>
      <c r="I21" s="9">
        <v>7000</v>
      </c>
      <c r="J21" s="9">
        <v>850.5</v>
      </c>
      <c r="K21" s="9">
        <v>7000</v>
      </c>
      <c r="L21" s="9">
        <v>7500</v>
      </c>
      <c r="M21" s="9"/>
    </row>
    <row r="22" spans="1:13">
      <c r="A22" s="85"/>
    </row>
    <row r="23" spans="1:13" s="73" customFormat="1" ht="18.75">
      <c r="A23" s="73" t="s">
        <v>125</v>
      </c>
      <c r="I23" s="73" t="s">
        <v>103</v>
      </c>
    </row>
    <row r="27" spans="1:13">
      <c r="A27" s="2" t="s">
        <v>104</v>
      </c>
    </row>
  </sheetData>
  <mergeCells count="16">
    <mergeCell ref="B9:M9"/>
    <mergeCell ref="B12:M12"/>
    <mergeCell ref="B13:M13"/>
    <mergeCell ref="A1:M4"/>
    <mergeCell ref="K5:L5"/>
    <mergeCell ref="M5:M7"/>
    <mergeCell ref="G6:H6"/>
    <mergeCell ref="I6:J6"/>
    <mergeCell ref="K6:K7"/>
    <mergeCell ref="L6:L7"/>
    <mergeCell ref="A5:A7"/>
    <mergeCell ref="B5:B7"/>
    <mergeCell ref="C5:C7"/>
    <mergeCell ref="D5:D7"/>
    <mergeCell ref="E5:F6"/>
    <mergeCell ref="G5:J5"/>
  </mergeCells>
  <pageMargins left="0.11811023622047245" right="0.11811023622047245" top="0.15748031496062992" bottom="0.15748031496062992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M36"/>
  <sheetViews>
    <sheetView workbookViewId="0">
      <selection activeCell="D16" sqref="D16"/>
    </sheetView>
  </sheetViews>
  <sheetFormatPr defaultColWidth="9.140625" defaultRowHeight="15"/>
  <cols>
    <col min="1" max="1" width="9.140625" style="1"/>
    <col min="2" max="2" width="24.42578125" style="1" customWidth="1"/>
    <col min="3" max="4" width="9.140625" style="1"/>
    <col min="5" max="5" width="9.140625" style="2"/>
    <col min="6" max="8" width="9.140625" style="1"/>
    <col min="9" max="10" width="9.140625" style="2"/>
    <col min="11" max="12" width="9.140625" style="1"/>
    <col min="13" max="13" width="43.5703125" style="1" customWidth="1"/>
    <col min="14" max="16384" width="9.140625" style="1"/>
  </cols>
  <sheetData>
    <row r="1" spans="1:13">
      <c r="A1" s="100" t="s">
        <v>120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</row>
    <row r="2" spans="1:13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</row>
    <row r="3" spans="1:13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</row>
    <row r="4" spans="1:13" ht="49.5" customHeight="1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</row>
    <row r="5" spans="1:13" ht="62.25" customHeight="1">
      <c r="A5" s="102" t="s">
        <v>0</v>
      </c>
      <c r="B5" s="102" t="s">
        <v>1</v>
      </c>
      <c r="C5" s="102" t="s">
        <v>2</v>
      </c>
      <c r="D5" s="102" t="s">
        <v>3</v>
      </c>
      <c r="E5" s="102" t="s">
        <v>108</v>
      </c>
      <c r="F5" s="102"/>
      <c r="G5" s="102" t="s">
        <v>107</v>
      </c>
      <c r="H5" s="102"/>
      <c r="I5" s="102"/>
      <c r="J5" s="102"/>
      <c r="K5" s="102" t="s">
        <v>4</v>
      </c>
      <c r="L5" s="102"/>
      <c r="M5" s="102" t="s">
        <v>5</v>
      </c>
    </row>
    <row r="6" spans="1:13" ht="30" customHeight="1">
      <c r="A6" s="102"/>
      <c r="B6" s="102"/>
      <c r="C6" s="102"/>
      <c r="D6" s="102"/>
      <c r="E6" s="102"/>
      <c r="F6" s="102"/>
      <c r="G6" s="102" t="s">
        <v>6</v>
      </c>
      <c r="H6" s="102"/>
      <c r="I6" s="96" t="s">
        <v>7</v>
      </c>
      <c r="J6" s="96"/>
      <c r="K6" s="102" t="s">
        <v>105</v>
      </c>
      <c r="L6" s="102" t="s">
        <v>106</v>
      </c>
      <c r="M6" s="102"/>
    </row>
    <row r="7" spans="1:13">
      <c r="A7" s="102"/>
      <c r="B7" s="102"/>
      <c r="C7" s="102"/>
      <c r="D7" s="102"/>
      <c r="E7" s="6" t="s">
        <v>8</v>
      </c>
      <c r="F7" s="48" t="s">
        <v>9</v>
      </c>
      <c r="G7" s="48" t="s">
        <v>8</v>
      </c>
      <c r="H7" s="48" t="s">
        <v>9</v>
      </c>
      <c r="I7" s="6" t="s">
        <v>8</v>
      </c>
      <c r="J7" s="6" t="s">
        <v>9</v>
      </c>
      <c r="K7" s="102"/>
      <c r="L7" s="102"/>
      <c r="M7" s="102"/>
    </row>
    <row r="8" spans="1:13">
      <c r="A8" s="7">
        <v>1</v>
      </c>
      <c r="B8" s="7">
        <v>2</v>
      </c>
      <c r="C8" s="7">
        <v>3</v>
      </c>
      <c r="D8" s="7">
        <v>4</v>
      </c>
      <c r="E8" s="8">
        <v>5</v>
      </c>
      <c r="F8" s="7">
        <v>6</v>
      </c>
      <c r="G8" s="7">
        <v>7</v>
      </c>
      <c r="H8" s="7">
        <v>8</v>
      </c>
      <c r="I8" s="8">
        <v>9</v>
      </c>
      <c r="J8" s="8">
        <v>10</v>
      </c>
      <c r="K8" s="7">
        <v>11</v>
      </c>
      <c r="L8" s="7">
        <v>12</v>
      </c>
      <c r="M8" s="7">
        <v>13</v>
      </c>
    </row>
    <row r="9" spans="1:13">
      <c r="A9" s="49">
        <v>1</v>
      </c>
      <c r="B9" s="97" t="s">
        <v>43</v>
      </c>
      <c r="C9" s="98"/>
      <c r="D9" s="98"/>
      <c r="E9" s="98"/>
      <c r="F9" s="98"/>
      <c r="G9" s="98"/>
      <c r="H9" s="98"/>
      <c r="I9" s="98"/>
      <c r="J9" s="98"/>
      <c r="K9" s="98"/>
      <c r="L9" s="98"/>
      <c r="M9" s="99"/>
    </row>
    <row r="10" spans="1:13">
      <c r="A10" s="49"/>
      <c r="B10" s="49" t="s">
        <v>44</v>
      </c>
      <c r="C10" s="49"/>
      <c r="D10" s="49"/>
      <c r="E10" s="9"/>
      <c r="F10" s="49"/>
      <c r="G10" s="49"/>
      <c r="H10" s="49"/>
      <c r="I10" s="9"/>
      <c r="J10" s="9"/>
      <c r="K10" s="49"/>
      <c r="L10" s="49"/>
      <c r="M10" s="49"/>
    </row>
    <row r="11" spans="1:13" ht="115.5" customHeight="1">
      <c r="A11" s="49"/>
      <c r="B11" s="49" t="s">
        <v>45</v>
      </c>
      <c r="C11" s="1" t="s">
        <v>46</v>
      </c>
      <c r="D11" s="49"/>
      <c r="E11" s="10">
        <v>389</v>
      </c>
      <c r="F11" s="71">
        <v>313.73</v>
      </c>
      <c r="G11" s="11">
        <v>284.5</v>
      </c>
      <c r="H11" s="11">
        <v>285.8</v>
      </c>
      <c r="I11" s="10">
        <v>385</v>
      </c>
      <c r="J11" s="72">
        <v>334.85</v>
      </c>
      <c r="K11" s="11">
        <v>383</v>
      </c>
      <c r="L11" s="11">
        <v>380</v>
      </c>
      <c r="M11" s="50" t="s">
        <v>121</v>
      </c>
    </row>
    <row r="12" spans="1:13">
      <c r="A12" s="12" t="s">
        <v>58</v>
      </c>
      <c r="B12" s="97" t="s">
        <v>47</v>
      </c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9"/>
    </row>
    <row r="13" spans="1:13">
      <c r="A13" s="49" t="s">
        <v>59</v>
      </c>
      <c r="B13" s="97" t="s">
        <v>49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9"/>
    </row>
    <row r="14" spans="1:13">
      <c r="A14" s="49"/>
      <c r="B14" s="49" t="s">
        <v>50</v>
      </c>
      <c r="C14" s="49"/>
      <c r="D14" s="49"/>
      <c r="E14" s="9"/>
      <c r="F14" s="49"/>
      <c r="G14" s="49"/>
      <c r="H14" s="49"/>
      <c r="I14" s="9"/>
      <c r="J14" s="9"/>
      <c r="K14" s="49"/>
      <c r="L14" s="49"/>
      <c r="M14" s="49"/>
    </row>
    <row r="15" spans="1:13" ht="105">
      <c r="A15" s="49">
        <v>1</v>
      </c>
      <c r="B15" s="49" t="s">
        <v>51</v>
      </c>
      <c r="C15" s="49"/>
      <c r="D15" s="49">
        <v>0.14000000000000001</v>
      </c>
      <c r="E15" s="9"/>
      <c r="F15" s="11"/>
      <c r="G15" s="49">
        <v>35</v>
      </c>
      <c r="H15" s="49">
        <v>21</v>
      </c>
      <c r="I15" s="9">
        <v>70</v>
      </c>
      <c r="J15" s="9">
        <v>34</v>
      </c>
      <c r="K15" s="49">
        <v>80</v>
      </c>
      <c r="L15" s="49">
        <v>90</v>
      </c>
      <c r="M15" s="49"/>
    </row>
    <row r="16" spans="1:13" ht="75">
      <c r="A16" s="49">
        <v>2</v>
      </c>
      <c r="B16" s="49" t="s">
        <v>52</v>
      </c>
      <c r="C16" s="49"/>
      <c r="D16" s="49">
        <v>0.15</v>
      </c>
      <c r="E16" s="9"/>
      <c r="F16" s="11"/>
      <c r="G16" s="49">
        <v>13</v>
      </c>
      <c r="H16" s="49">
        <v>17</v>
      </c>
      <c r="I16" s="9">
        <v>26</v>
      </c>
      <c r="J16" s="9">
        <v>26</v>
      </c>
      <c r="K16" s="49">
        <v>28</v>
      </c>
      <c r="L16" s="49">
        <v>30</v>
      </c>
      <c r="M16" s="49"/>
    </row>
    <row r="17" spans="1:13" ht="90">
      <c r="A17" s="49">
        <v>3</v>
      </c>
      <c r="B17" s="49" t="s">
        <v>53</v>
      </c>
      <c r="C17" s="49"/>
      <c r="D17" s="49">
        <v>0.14000000000000001</v>
      </c>
      <c r="E17" s="10"/>
      <c r="F17" s="10"/>
      <c r="G17" s="49">
        <v>3</v>
      </c>
      <c r="H17" s="49">
        <v>5</v>
      </c>
      <c r="I17" s="9">
        <v>6</v>
      </c>
      <c r="J17" s="9">
        <v>6</v>
      </c>
      <c r="K17" s="49">
        <v>6</v>
      </c>
      <c r="L17" s="49">
        <v>6</v>
      </c>
      <c r="M17" s="49"/>
    </row>
    <row r="18" spans="1:13" ht="90">
      <c r="A18" s="49">
        <v>4</v>
      </c>
      <c r="B18" s="49" t="s">
        <v>54</v>
      </c>
      <c r="C18" s="49"/>
      <c r="D18" s="49">
        <v>0.14000000000000001</v>
      </c>
      <c r="E18" s="10"/>
      <c r="F18" s="11"/>
      <c r="G18" s="49">
        <v>0</v>
      </c>
      <c r="H18" s="49">
        <v>0</v>
      </c>
      <c r="I18" s="9">
        <v>4</v>
      </c>
      <c r="J18" s="9">
        <v>2</v>
      </c>
      <c r="K18" s="49">
        <v>5</v>
      </c>
      <c r="L18" s="49">
        <v>6</v>
      </c>
      <c r="M18" s="49"/>
    </row>
    <row r="19" spans="1:13" ht="135" customHeight="1">
      <c r="A19" s="49">
        <v>5</v>
      </c>
      <c r="B19" s="49" t="s">
        <v>55</v>
      </c>
      <c r="C19" s="49"/>
      <c r="D19" s="49">
        <v>0.14000000000000001</v>
      </c>
      <c r="E19" s="10"/>
      <c r="F19" s="11"/>
      <c r="G19" s="49">
        <v>0</v>
      </c>
      <c r="H19" s="49">
        <v>0</v>
      </c>
      <c r="I19" s="9">
        <v>9</v>
      </c>
      <c r="J19" s="9">
        <v>2</v>
      </c>
      <c r="K19" s="49">
        <v>10</v>
      </c>
      <c r="L19" s="49">
        <v>11</v>
      </c>
      <c r="M19" s="49"/>
    </row>
    <row r="20" spans="1:13" ht="135.75" customHeight="1">
      <c r="A20" s="49">
        <v>6</v>
      </c>
      <c r="B20" s="49" t="s">
        <v>56</v>
      </c>
      <c r="C20" s="49"/>
      <c r="D20" s="49">
        <v>0.15</v>
      </c>
      <c r="E20" s="10"/>
      <c r="F20" s="11"/>
      <c r="G20" s="49">
        <v>0</v>
      </c>
      <c r="H20" s="49">
        <v>0</v>
      </c>
      <c r="I20" s="9">
        <v>14</v>
      </c>
      <c r="J20" s="9">
        <v>31</v>
      </c>
      <c r="K20" s="49">
        <v>15</v>
      </c>
      <c r="L20" s="49">
        <v>16</v>
      </c>
      <c r="M20" s="49"/>
    </row>
    <row r="21" spans="1:13" ht="90">
      <c r="A21" s="49">
        <v>7</v>
      </c>
      <c r="B21" s="49" t="s">
        <v>57</v>
      </c>
      <c r="C21" s="49"/>
      <c r="D21" s="49">
        <v>0.14000000000000001</v>
      </c>
      <c r="E21" s="10"/>
      <c r="F21" s="11"/>
      <c r="G21" s="49">
        <v>0</v>
      </c>
      <c r="H21" s="49">
        <v>0</v>
      </c>
      <c r="I21" s="9">
        <v>7500</v>
      </c>
      <c r="J21" s="9">
        <v>3359.9</v>
      </c>
      <c r="K21" s="49">
        <v>8000</v>
      </c>
      <c r="L21" s="49">
        <v>8500</v>
      </c>
      <c r="M21" s="49"/>
    </row>
    <row r="22" spans="1:13" ht="222.75" customHeight="1">
      <c r="A22" s="13" t="s">
        <v>75</v>
      </c>
      <c r="B22" s="14" t="s">
        <v>65</v>
      </c>
      <c r="C22" s="3"/>
      <c r="D22" s="3"/>
      <c r="E22" s="4"/>
      <c r="F22" s="3"/>
      <c r="G22" s="3"/>
      <c r="H22" s="3"/>
      <c r="I22" s="4"/>
      <c r="J22" s="4"/>
      <c r="K22" s="3"/>
      <c r="L22" s="3"/>
      <c r="M22" s="3"/>
    </row>
    <row r="23" spans="1:13" ht="90">
      <c r="A23" s="13"/>
      <c r="B23" s="15" t="s">
        <v>69</v>
      </c>
      <c r="C23" s="16" t="s">
        <v>70</v>
      </c>
      <c r="D23" s="17"/>
      <c r="E23" s="17">
        <v>522</v>
      </c>
      <c r="F23" s="11">
        <v>587</v>
      </c>
      <c r="G23" s="3"/>
      <c r="H23" s="3"/>
      <c r="I23" s="4"/>
      <c r="J23" s="4"/>
      <c r="K23" s="3"/>
      <c r="L23" s="3"/>
      <c r="M23" s="3"/>
    </row>
    <row r="24" spans="1:13" ht="75">
      <c r="A24" s="13"/>
      <c r="B24" s="15" t="s">
        <v>71</v>
      </c>
      <c r="C24" s="16" t="s">
        <v>70</v>
      </c>
      <c r="D24" s="17"/>
      <c r="E24" s="17">
        <v>513</v>
      </c>
      <c r="F24" s="11">
        <v>578</v>
      </c>
      <c r="G24" s="3"/>
      <c r="H24" s="3"/>
      <c r="I24" s="4"/>
      <c r="J24" s="4"/>
      <c r="K24" s="3"/>
      <c r="L24" s="3"/>
      <c r="M24" s="3"/>
    </row>
    <row r="25" spans="1:13" ht="120">
      <c r="A25" s="13"/>
      <c r="B25" s="15" t="s">
        <v>72</v>
      </c>
      <c r="C25" s="16" t="s">
        <v>70</v>
      </c>
      <c r="D25" s="17"/>
      <c r="E25" s="17">
        <v>1300</v>
      </c>
      <c r="F25" s="11">
        <v>939</v>
      </c>
      <c r="G25" s="3"/>
      <c r="H25" s="3"/>
      <c r="I25" s="4"/>
      <c r="J25" s="4"/>
      <c r="K25" s="3"/>
      <c r="L25" s="3"/>
      <c r="M25" s="3"/>
    </row>
    <row r="26" spans="1:13" ht="90">
      <c r="A26" s="13" t="s">
        <v>76</v>
      </c>
      <c r="B26" s="18" t="s">
        <v>66</v>
      </c>
      <c r="C26" s="3"/>
      <c r="D26" s="3"/>
      <c r="E26" s="4"/>
      <c r="F26" s="3"/>
      <c r="G26" s="3"/>
      <c r="H26" s="3"/>
      <c r="I26" s="4"/>
      <c r="J26" s="4"/>
      <c r="K26" s="3"/>
      <c r="L26" s="3"/>
      <c r="M26" s="3"/>
    </row>
    <row r="27" spans="1:13" ht="90">
      <c r="A27" s="13"/>
      <c r="B27" s="15" t="s">
        <v>67</v>
      </c>
      <c r="C27" s="15" t="s">
        <v>70</v>
      </c>
      <c r="D27" s="11"/>
      <c r="E27" s="11">
        <v>5</v>
      </c>
      <c r="F27" s="11">
        <v>3</v>
      </c>
      <c r="G27" s="3"/>
      <c r="H27" s="3"/>
      <c r="I27" s="4"/>
      <c r="J27" s="4"/>
      <c r="K27" s="3"/>
      <c r="L27" s="3"/>
      <c r="M27" s="3"/>
    </row>
    <row r="28" spans="1:13" ht="138.75" customHeight="1">
      <c r="A28" s="13"/>
      <c r="B28" s="15" t="s">
        <v>68</v>
      </c>
      <c r="C28" s="15" t="s">
        <v>70</v>
      </c>
      <c r="D28" s="11"/>
      <c r="E28" s="11">
        <v>17</v>
      </c>
      <c r="F28" s="11">
        <v>8</v>
      </c>
      <c r="G28" s="3"/>
      <c r="H28" s="3"/>
      <c r="I28" s="4"/>
      <c r="J28" s="4"/>
      <c r="K28" s="3"/>
      <c r="L28" s="3"/>
      <c r="M28" s="3"/>
    </row>
    <row r="29" spans="1:13" ht="90">
      <c r="A29" s="13"/>
      <c r="B29" s="15" t="s">
        <v>73</v>
      </c>
      <c r="C29" s="15" t="s">
        <v>70</v>
      </c>
      <c r="D29" s="11"/>
      <c r="E29" s="11">
        <v>130</v>
      </c>
      <c r="F29" s="11">
        <v>17</v>
      </c>
      <c r="G29" s="3"/>
      <c r="H29" s="3"/>
      <c r="I29" s="4"/>
      <c r="J29" s="4"/>
      <c r="K29" s="3"/>
      <c r="L29" s="3"/>
      <c r="M29" s="3"/>
    </row>
    <row r="30" spans="1:13" ht="90">
      <c r="A30" s="13"/>
      <c r="B30" s="15" t="s">
        <v>57</v>
      </c>
      <c r="C30" s="15" t="s">
        <v>74</v>
      </c>
      <c r="D30" s="11"/>
      <c r="E30" s="11">
        <v>9310.3799999999992</v>
      </c>
      <c r="F30" s="11">
        <v>8072.7359999999999</v>
      </c>
      <c r="G30" s="3"/>
      <c r="H30" s="3"/>
      <c r="I30" s="4"/>
      <c r="J30" s="4"/>
      <c r="K30" s="3"/>
      <c r="L30" s="3"/>
      <c r="M30" s="3"/>
    </row>
    <row r="31" spans="1:13">
      <c r="A31" s="5"/>
    </row>
    <row r="32" spans="1:13" s="38" customFormat="1" ht="18.75">
      <c r="A32" s="38" t="s">
        <v>114</v>
      </c>
      <c r="I32" s="73" t="s">
        <v>103</v>
      </c>
      <c r="J32" s="73"/>
    </row>
    <row r="33" spans="1:10" s="39" customFormat="1">
      <c r="I33" s="2"/>
      <c r="J33" s="2"/>
    </row>
    <row r="34" spans="1:10" s="39" customFormat="1">
      <c r="I34" s="2"/>
      <c r="J34" s="2"/>
    </row>
    <row r="35" spans="1:10" s="39" customFormat="1">
      <c r="I35" s="2"/>
      <c r="J35" s="2"/>
    </row>
    <row r="36" spans="1:10" s="39" customFormat="1">
      <c r="A36" s="39" t="s">
        <v>104</v>
      </c>
      <c r="I36" s="2"/>
      <c r="J36" s="2"/>
    </row>
  </sheetData>
  <mergeCells count="16">
    <mergeCell ref="B13:M13"/>
    <mergeCell ref="A1:M4"/>
    <mergeCell ref="A5:A7"/>
    <mergeCell ref="B5:B7"/>
    <mergeCell ref="C5:C7"/>
    <mergeCell ref="D5:D7"/>
    <mergeCell ref="E5:F6"/>
    <mergeCell ref="G5:J5"/>
    <mergeCell ref="K5:L5"/>
    <mergeCell ref="M5:M7"/>
    <mergeCell ref="G6:H6"/>
    <mergeCell ref="I6:J6"/>
    <mergeCell ref="K6:K7"/>
    <mergeCell ref="L6:L7"/>
    <mergeCell ref="B9:M9"/>
    <mergeCell ref="B12:M12"/>
  </mergeCells>
  <pageMargins left="0.19685039370078741" right="0.11811023622047245" top="0.15748031496062992" bottom="0.15748031496062992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5"/>
  <sheetViews>
    <sheetView workbookViewId="0">
      <selection activeCell="E8" sqref="E8"/>
    </sheetView>
  </sheetViews>
  <sheetFormatPr defaultColWidth="9.140625" defaultRowHeight="15.75"/>
  <cols>
    <col min="1" max="1" width="9.140625" style="36"/>
    <col min="2" max="2" width="17.7109375" style="36" customWidth="1"/>
    <col min="3" max="3" width="41.28515625" style="36" customWidth="1"/>
    <col min="4" max="4" width="34.28515625" style="36" customWidth="1"/>
    <col min="5" max="5" width="9.140625" style="36"/>
    <col min="6" max="6" width="9.140625" style="36" customWidth="1"/>
    <col min="7" max="7" width="10.140625" style="36" bestFit="1" customWidth="1"/>
    <col min="8" max="8" width="9.140625" style="36"/>
    <col min="9" max="9" width="9.140625" style="80"/>
    <col min="10" max="16384" width="9.140625" style="36"/>
  </cols>
  <sheetData>
    <row r="1" spans="1:13" ht="32.25" customHeight="1">
      <c r="A1" s="110" t="s">
        <v>133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3" ht="4.5" customHeight="1"/>
    <row r="3" spans="1:13" hidden="1">
      <c r="L3" s="36" t="s">
        <v>40</v>
      </c>
    </row>
    <row r="4" spans="1:13" ht="91.5" customHeight="1">
      <c r="A4" s="107" t="s">
        <v>26</v>
      </c>
      <c r="B4" s="107" t="s">
        <v>27</v>
      </c>
      <c r="C4" s="107" t="s">
        <v>28</v>
      </c>
      <c r="D4" s="107" t="s">
        <v>29</v>
      </c>
      <c r="E4" s="107" t="s">
        <v>30</v>
      </c>
      <c r="F4" s="107"/>
      <c r="G4" s="107" t="s">
        <v>129</v>
      </c>
      <c r="H4" s="107"/>
      <c r="I4" s="107"/>
      <c r="J4" s="107"/>
      <c r="K4" s="107" t="s">
        <v>4</v>
      </c>
      <c r="L4" s="107"/>
      <c r="M4" s="107" t="s">
        <v>15</v>
      </c>
    </row>
    <row r="5" spans="1:13" ht="31.5" customHeight="1">
      <c r="A5" s="107"/>
      <c r="B5" s="107"/>
      <c r="C5" s="107"/>
      <c r="D5" s="107"/>
      <c r="E5" s="107"/>
      <c r="F5" s="107"/>
      <c r="G5" s="107" t="s">
        <v>6</v>
      </c>
      <c r="H5" s="107"/>
      <c r="I5" s="107" t="s">
        <v>7</v>
      </c>
      <c r="J5" s="107"/>
      <c r="K5" s="107"/>
      <c r="L5" s="107"/>
      <c r="M5" s="107"/>
    </row>
    <row r="6" spans="1:13" ht="31.5">
      <c r="A6" s="107"/>
      <c r="B6" s="107"/>
      <c r="C6" s="107"/>
      <c r="D6" s="107"/>
      <c r="E6" s="46" t="s">
        <v>8</v>
      </c>
      <c r="F6" s="46" t="s">
        <v>9</v>
      </c>
      <c r="G6" s="46" t="s">
        <v>8</v>
      </c>
      <c r="H6" s="46" t="s">
        <v>9</v>
      </c>
      <c r="I6" s="81" t="s">
        <v>8</v>
      </c>
      <c r="J6" s="46" t="s">
        <v>9</v>
      </c>
      <c r="K6" s="75" t="s">
        <v>106</v>
      </c>
      <c r="L6" s="75" t="s">
        <v>124</v>
      </c>
      <c r="M6" s="107"/>
    </row>
    <row r="7" spans="1:13">
      <c r="A7" s="46">
        <v>1</v>
      </c>
      <c r="B7" s="46">
        <v>2</v>
      </c>
      <c r="C7" s="46">
        <v>3</v>
      </c>
      <c r="D7" s="46">
        <v>4</v>
      </c>
      <c r="E7" s="46">
        <v>5</v>
      </c>
      <c r="F7" s="46">
        <v>6</v>
      </c>
      <c r="G7" s="46">
        <v>7</v>
      </c>
      <c r="H7" s="46">
        <v>8</v>
      </c>
      <c r="I7" s="81">
        <v>9</v>
      </c>
      <c r="J7" s="46">
        <v>10</v>
      </c>
      <c r="K7" s="46">
        <v>11</v>
      </c>
      <c r="L7" s="46">
        <v>12</v>
      </c>
      <c r="M7" s="46">
        <v>13</v>
      </c>
    </row>
    <row r="8" spans="1:13">
      <c r="A8" s="108">
        <v>1</v>
      </c>
      <c r="B8" s="109" t="s">
        <v>31</v>
      </c>
      <c r="C8" s="109" t="s">
        <v>41</v>
      </c>
      <c r="D8" s="45" t="s">
        <v>32</v>
      </c>
      <c r="E8" s="35">
        <f>I10+E11+E12+I13+I14+I15</f>
        <v>713</v>
      </c>
      <c r="F8" s="35">
        <f>F10+F11+F12+F13+F14+F15</f>
        <v>669.7</v>
      </c>
      <c r="G8" s="45">
        <f>G10+G11+G12+G13+G14+G15</f>
        <v>7.5</v>
      </c>
      <c r="H8" s="45">
        <f t="shared" ref="H8:L8" si="0">H10+H11+H12+H13+H14+H15</f>
        <v>3</v>
      </c>
      <c r="I8" s="78">
        <f t="shared" si="0"/>
        <v>433.8</v>
      </c>
      <c r="J8" s="76">
        <f t="shared" si="0"/>
        <v>373.88889</v>
      </c>
      <c r="K8" s="76">
        <f t="shared" si="0"/>
        <v>100</v>
      </c>
      <c r="L8" s="76">
        <f t="shared" si="0"/>
        <v>100</v>
      </c>
      <c r="M8" s="45"/>
    </row>
    <row r="9" spans="1:13" ht="19.5" customHeight="1">
      <c r="A9" s="108"/>
      <c r="B9" s="109"/>
      <c r="C9" s="109"/>
      <c r="D9" s="45" t="s">
        <v>33</v>
      </c>
      <c r="E9" s="45"/>
      <c r="F9" s="45"/>
      <c r="G9" s="45"/>
      <c r="H9" s="45"/>
      <c r="I9" s="79"/>
      <c r="J9" s="35"/>
      <c r="K9" s="45"/>
      <c r="L9" s="45"/>
      <c r="M9" s="45"/>
    </row>
    <row r="10" spans="1:13" ht="15.75" customHeight="1">
      <c r="A10" s="108"/>
      <c r="B10" s="109"/>
      <c r="C10" s="109"/>
      <c r="D10" s="45" t="s">
        <v>34</v>
      </c>
      <c r="E10" s="45"/>
      <c r="F10" s="45"/>
      <c r="G10" s="45"/>
      <c r="H10" s="45"/>
      <c r="I10" s="79"/>
      <c r="J10" s="35"/>
      <c r="K10" s="45"/>
      <c r="L10" s="45"/>
      <c r="M10" s="45"/>
    </row>
    <row r="11" spans="1:13" ht="15.75" customHeight="1">
      <c r="A11" s="108"/>
      <c r="B11" s="109"/>
      <c r="C11" s="109"/>
      <c r="D11" s="45" t="s">
        <v>35</v>
      </c>
      <c r="E11" s="35">
        <f t="shared" ref="E11:G12" si="1">E19</f>
        <v>600</v>
      </c>
      <c r="F11" s="35">
        <f t="shared" si="1"/>
        <v>600</v>
      </c>
      <c r="G11" s="35">
        <f t="shared" si="1"/>
        <v>0</v>
      </c>
      <c r="H11" s="35">
        <f t="shared" ref="H11:L11" si="2">H19</f>
        <v>0</v>
      </c>
      <c r="I11" s="79">
        <f t="shared" si="2"/>
        <v>333.8</v>
      </c>
      <c r="J11" s="35">
        <f t="shared" si="2"/>
        <v>333.8</v>
      </c>
      <c r="K11" s="35">
        <f t="shared" si="2"/>
        <v>0</v>
      </c>
      <c r="L11" s="35">
        <f t="shared" si="2"/>
        <v>0</v>
      </c>
      <c r="M11" s="45"/>
    </row>
    <row r="12" spans="1:13" ht="15.75" customHeight="1">
      <c r="A12" s="108"/>
      <c r="B12" s="109"/>
      <c r="C12" s="109"/>
      <c r="D12" s="45" t="s">
        <v>36</v>
      </c>
      <c r="E12" s="35">
        <f t="shared" si="1"/>
        <v>113</v>
      </c>
      <c r="F12" s="35">
        <f t="shared" si="1"/>
        <v>69.7</v>
      </c>
      <c r="G12" s="35">
        <f t="shared" si="1"/>
        <v>7.5</v>
      </c>
      <c r="H12" s="45">
        <f t="shared" ref="H12:L12" si="3">H20</f>
        <v>3</v>
      </c>
      <c r="I12" s="79">
        <f t="shared" si="3"/>
        <v>100</v>
      </c>
      <c r="J12" s="76">
        <f t="shared" si="3"/>
        <v>40.088889999999999</v>
      </c>
      <c r="K12" s="35">
        <f t="shared" si="3"/>
        <v>100</v>
      </c>
      <c r="L12" s="76">
        <f t="shared" si="3"/>
        <v>100</v>
      </c>
      <c r="M12" s="45"/>
    </row>
    <row r="13" spans="1:13" ht="15.75" customHeight="1">
      <c r="A13" s="108"/>
      <c r="B13" s="109"/>
      <c r="C13" s="109"/>
      <c r="D13" s="45" t="s">
        <v>37</v>
      </c>
      <c r="E13" s="45"/>
      <c r="F13" s="45"/>
      <c r="G13" s="45"/>
      <c r="H13" s="45"/>
      <c r="I13" s="79"/>
      <c r="J13" s="35"/>
      <c r="K13" s="45"/>
      <c r="L13" s="45"/>
      <c r="M13" s="45"/>
    </row>
    <row r="14" spans="1:13" ht="15.75" customHeight="1">
      <c r="A14" s="108"/>
      <c r="B14" s="109"/>
      <c r="C14" s="109"/>
      <c r="D14" s="45" t="s">
        <v>38</v>
      </c>
      <c r="E14" s="45"/>
      <c r="F14" s="45"/>
      <c r="G14" s="45"/>
      <c r="H14" s="45"/>
      <c r="I14" s="79"/>
      <c r="J14" s="35"/>
      <c r="K14" s="45"/>
      <c r="L14" s="45"/>
      <c r="M14" s="45"/>
    </row>
    <row r="15" spans="1:13" ht="15.75" customHeight="1">
      <c r="A15" s="108"/>
      <c r="B15" s="109"/>
      <c r="C15" s="109"/>
      <c r="D15" s="45" t="s">
        <v>39</v>
      </c>
      <c r="E15" s="45"/>
      <c r="F15" s="45"/>
      <c r="G15" s="45"/>
      <c r="H15" s="45"/>
      <c r="I15" s="79"/>
      <c r="J15" s="35"/>
      <c r="K15" s="45"/>
      <c r="L15" s="45"/>
      <c r="M15" s="45"/>
    </row>
    <row r="16" spans="1:13">
      <c r="A16" s="106">
        <v>2</v>
      </c>
      <c r="B16" s="106" t="s">
        <v>25</v>
      </c>
      <c r="C16" s="109" t="s">
        <v>42</v>
      </c>
      <c r="D16" s="45" t="s">
        <v>32</v>
      </c>
      <c r="E16" s="37">
        <v>713</v>
      </c>
      <c r="F16" s="37">
        <v>669.7</v>
      </c>
      <c r="G16" s="37">
        <f>G18+G19+G20+G21+G22+G23</f>
        <v>7.5</v>
      </c>
      <c r="H16" s="37">
        <f>H18+H19+H20+H21+H22+H23</f>
        <v>3</v>
      </c>
      <c r="I16" s="79">
        <f>I18+I19+I20+I21+I22+I23</f>
        <v>433.8</v>
      </c>
      <c r="J16" s="37">
        <f>J18+J19+J20+J21+J22+J23</f>
        <v>373.88889</v>
      </c>
      <c r="K16" s="37">
        <f t="shared" ref="K16:L16" si="4">K18+K19+K20+K21+K22+K23</f>
        <v>100</v>
      </c>
      <c r="L16" s="37">
        <f t="shared" si="4"/>
        <v>100</v>
      </c>
      <c r="M16" s="45"/>
    </row>
    <row r="17" spans="1:13">
      <c r="A17" s="106"/>
      <c r="B17" s="106"/>
      <c r="C17" s="109"/>
      <c r="D17" s="45" t="s">
        <v>33</v>
      </c>
      <c r="E17" s="37"/>
      <c r="F17" s="35"/>
      <c r="G17" s="45"/>
      <c r="H17" s="45"/>
      <c r="I17" s="79"/>
      <c r="J17" s="35"/>
      <c r="K17" s="45"/>
      <c r="L17" s="45"/>
      <c r="M17" s="45"/>
    </row>
    <row r="18" spans="1:13">
      <c r="A18" s="106"/>
      <c r="B18" s="106"/>
      <c r="C18" s="109"/>
      <c r="D18" s="45" t="s">
        <v>34</v>
      </c>
      <c r="E18" s="37"/>
      <c r="F18" s="35"/>
      <c r="G18" s="45"/>
      <c r="H18" s="45"/>
      <c r="I18" s="79"/>
      <c r="J18" s="35"/>
      <c r="K18" s="45"/>
      <c r="L18" s="45"/>
      <c r="M18" s="45"/>
    </row>
    <row r="19" spans="1:13">
      <c r="A19" s="106"/>
      <c r="B19" s="106"/>
      <c r="C19" s="109"/>
      <c r="D19" s="45" t="s">
        <v>35</v>
      </c>
      <c r="E19" s="37">
        <v>600</v>
      </c>
      <c r="F19" s="37">
        <v>600</v>
      </c>
      <c r="G19" s="37">
        <f t="shared" ref="G19:J20" si="5">G27+G35</f>
        <v>0</v>
      </c>
      <c r="H19" s="37">
        <f t="shared" si="5"/>
        <v>0</v>
      </c>
      <c r="I19" s="79">
        <f t="shared" si="5"/>
        <v>333.8</v>
      </c>
      <c r="J19" s="37">
        <f t="shared" si="5"/>
        <v>333.8</v>
      </c>
      <c r="K19" s="37">
        <f t="shared" ref="K19:L19" si="6">K27+K35</f>
        <v>0</v>
      </c>
      <c r="L19" s="37">
        <f t="shared" si="6"/>
        <v>0</v>
      </c>
      <c r="M19" s="45"/>
    </row>
    <row r="20" spans="1:13">
      <c r="A20" s="106"/>
      <c r="B20" s="106"/>
      <c r="C20" s="109"/>
      <c r="D20" s="45" t="s">
        <v>36</v>
      </c>
      <c r="E20" s="37">
        <v>113</v>
      </c>
      <c r="F20" s="37">
        <v>69.7</v>
      </c>
      <c r="G20" s="37">
        <f t="shared" si="5"/>
        <v>7.5</v>
      </c>
      <c r="H20" s="37">
        <f t="shared" si="5"/>
        <v>3</v>
      </c>
      <c r="I20" s="79">
        <f t="shared" si="5"/>
        <v>100</v>
      </c>
      <c r="J20" s="37">
        <f t="shared" si="5"/>
        <v>40.088889999999999</v>
      </c>
      <c r="K20" s="37">
        <f t="shared" ref="K20:L20" si="7">K28+K36</f>
        <v>100</v>
      </c>
      <c r="L20" s="37">
        <f t="shared" si="7"/>
        <v>100</v>
      </c>
      <c r="M20" s="45"/>
    </row>
    <row r="21" spans="1:13">
      <c r="A21" s="106"/>
      <c r="B21" s="106"/>
      <c r="C21" s="109"/>
      <c r="D21" s="45" t="s">
        <v>37</v>
      </c>
      <c r="E21" s="37"/>
      <c r="F21" s="35"/>
      <c r="G21" s="45"/>
      <c r="H21" s="45"/>
      <c r="I21" s="79"/>
      <c r="J21" s="35"/>
      <c r="K21" s="45"/>
      <c r="L21" s="45"/>
      <c r="M21" s="45"/>
    </row>
    <row r="22" spans="1:13">
      <c r="A22" s="106"/>
      <c r="B22" s="106"/>
      <c r="C22" s="109"/>
      <c r="D22" s="45" t="s">
        <v>38</v>
      </c>
      <c r="E22" s="37"/>
      <c r="F22" s="35"/>
      <c r="G22" s="45"/>
      <c r="H22" s="45"/>
      <c r="I22" s="79"/>
      <c r="J22" s="35"/>
      <c r="K22" s="45"/>
      <c r="L22" s="45"/>
      <c r="M22" s="45"/>
    </row>
    <row r="23" spans="1:13">
      <c r="A23" s="106"/>
      <c r="B23" s="106"/>
      <c r="C23" s="109"/>
      <c r="D23" s="45" t="s">
        <v>39</v>
      </c>
      <c r="E23" s="37"/>
      <c r="F23" s="35"/>
      <c r="G23" s="45"/>
      <c r="H23" s="45"/>
      <c r="I23" s="79"/>
      <c r="J23" s="35"/>
      <c r="K23" s="45"/>
      <c r="L23" s="45"/>
      <c r="M23" s="45"/>
    </row>
    <row r="24" spans="1:13" ht="15.75" customHeight="1">
      <c r="A24" s="106"/>
      <c r="B24" s="106"/>
      <c r="C24" s="103" t="s">
        <v>99</v>
      </c>
      <c r="D24" s="78" t="s">
        <v>32</v>
      </c>
      <c r="E24" s="79">
        <v>3</v>
      </c>
      <c r="F24" s="79">
        <v>3</v>
      </c>
      <c r="G24" s="79">
        <f>G26+G27+G28+G29+G30+G31</f>
        <v>3</v>
      </c>
      <c r="H24" s="79">
        <f t="shared" ref="H24:L24" si="8">H26+H27+H28+H29+H30+H31</f>
        <v>3</v>
      </c>
      <c r="I24" s="79">
        <f t="shared" si="8"/>
        <v>3</v>
      </c>
      <c r="J24" s="79">
        <f t="shared" si="8"/>
        <v>3</v>
      </c>
      <c r="K24" s="79">
        <f t="shared" si="8"/>
        <v>3</v>
      </c>
      <c r="L24" s="79">
        <f t="shared" si="8"/>
        <v>3</v>
      </c>
      <c r="M24" s="78"/>
    </row>
    <row r="25" spans="1:13">
      <c r="A25" s="106"/>
      <c r="B25" s="106"/>
      <c r="C25" s="104"/>
      <c r="D25" s="78" t="s">
        <v>33</v>
      </c>
      <c r="E25" s="79"/>
      <c r="F25" s="79"/>
      <c r="G25" s="78"/>
      <c r="H25" s="78"/>
      <c r="I25" s="79"/>
      <c r="J25" s="79"/>
      <c r="K25" s="78"/>
      <c r="L25" s="78"/>
      <c r="M25" s="78"/>
    </row>
    <row r="26" spans="1:13">
      <c r="A26" s="106"/>
      <c r="B26" s="106"/>
      <c r="C26" s="104"/>
      <c r="D26" s="78" t="s">
        <v>34</v>
      </c>
      <c r="E26" s="79"/>
      <c r="F26" s="79"/>
      <c r="G26" s="78"/>
      <c r="H26" s="78"/>
      <c r="I26" s="79"/>
      <c r="J26" s="79"/>
      <c r="K26" s="78"/>
      <c r="L26" s="78"/>
      <c r="M26" s="78"/>
    </row>
    <row r="27" spans="1:13">
      <c r="A27" s="106"/>
      <c r="B27" s="106"/>
      <c r="C27" s="104"/>
      <c r="D27" s="78" t="s">
        <v>35</v>
      </c>
      <c r="E27" s="79"/>
      <c r="F27" s="79"/>
      <c r="G27" s="78"/>
      <c r="H27" s="78"/>
      <c r="I27" s="79"/>
      <c r="J27" s="79"/>
      <c r="K27" s="78"/>
      <c r="L27" s="78"/>
      <c r="M27" s="78"/>
    </row>
    <row r="28" spans="1:13">
      <c r="A28" s="106"/>
      <c r="B28" s="106"/>
      <c r="C28" s="104"/>
      <c r="D28" s="78" t="s">
        <v>36</v>
      </c>
      <c r="E28" s="79">
        <v>3</v>
      </c>
      <c r="F28" s="79">
        <v>3</v>
      </c>
      <c r="G28" s="79">
        <v>3</v>
      </c>
      <c r="H28" s="79">
        <v>3</v>
      </c>
      <c r="I28" s="79">
        <v>3</v>
      </c>
      <c r="J28" s="79">
        <v>3</v>
      </c>
      <c r="K28" s="79">
        <v>3</v>
      </c>
      <c r="L28" s="79">
        <v>3</v>
      </c>
      <c r="M28" s="78"/>
    </row>
    <row r="29" spans="1:13">
      <c r="A29" s="106"/>
      <c r="B29" s="106"/>
      <c r="C29" s="104"/>
      <c r="D29" s="78" t="s">
        <v>37</v>
      </c>
      <c r="E29" s="79"/>
      <c r="F29" s="79"/>
      <c r="G29" s="78"/>
      <c r="H29" s="78"/>
      <c r="I29" s="79"/>
      <c r="J29" s="79"/>
      <c r="K29" s="78"/>
      <c r="L29" s="78"/>
      <c r="M29" s="78"/>
    </row>
    <row r="30" spans="1:13">
      <c r="A30" s="106"/>
      <c r="B30" s="106"/>
      <c r="C30" s="104"/>
      <c r="D30" s="78" t="s">
        <v>38</v>
      </c>
      <c r="E30" s="79"/>
      <c r="F30" s="79"/>
      <c r="G30" s="78"/>
      <c r="H30" s="78"/>
      <c r="I30" s="79"/>
      <c r="J30" s="79"/>
      <c r="K30" s="78"/>
      <c r="L30" s="78"/>
      <c r="M30" s="78"/>
    </row>
    <row r="31" spans="1:13">
      <c r="A31" s="106"/>
      <c r="B31" s="106"/>
      <c r="C31" s="105"/>
      <c r="D31" s="78" t="s">
        <v>39</v>
      </c>
      <c r="E31" s="79"/>
      <c r="F31" s="79"/>
      <c r="G31" s="78"/>
      <c r="H31" s="78"/>
      <c r="I31" s="79"/>
      <c r="J31" s="79"/>
      <c r="K31" s="78"/>
      <c r="L31" s="78"/>
      <c r="M31" s="78"/>
    </row>
    <row r="32" spans="1:13" ht="15.75" customHeight="1">
      <c r="A32" s="106"/>
      <c r="B32" s="106"/>
      <c r="C32" s="103" t="s">
        <v>100</v>
      </c>
      <c r="D32" s="78" t="s">
        <v>32</v>
      </c>
      <c r="E32" s="79">
        <f t="shared" ref="E32:F32" si="9">E34+E35+E36+E37+E38+E39</f>
        <v>710</v>
      </c>
      <c r="F32" s="79">
        <f t="shared" si="9"/>
        <v>666.66668000000004</v>
      </c>
      <c r="G32" s="78">
        <f>G34+G35+G36+G37+G38+G39</f>
        <v>4.5</v>
      </c>
      <c r="H32" s="78">
        <f t="shared" ref="H32:L32" si="10">H34+H35+H36+H37+H38+H39</f>
        <v>0</v>
      </c>
      <c r="I32" s="79">
        <f t="shared" si="10"/>
        <v>430.8</v>
      </c>
      <c r="J32" s="79">
        <f>J34+J35+J36+J37+J38+J39</f>
        <v>370.88889</v>
      </c>
      <c r="K32" s="79">
        <f t="shared" si="10"/>
        <v>97</v>
      </c>
      <c r="L32" s="79">
        <f t="shared" si="10"/>
        <v>97</v>
      </c>
      <c r="M32" s="78"/>
    </row>
    <row r="33" spans="1:13">
      <c r="A33" s="106"/>
      <c r="B33" s="106"/>
      <c r="C33" s="104"/>
      <c r="D33" s="78" t="s">
        <v>33</v>
      </c>
      <c r="E33" s="79"/>
      <c r="F33" s="79"/>
      <c r="G33" s="78"/>
      <c r="H33" s="78"/>
      <c r="I33" s="79"/>
      <c r="J33" s="79"/>
      <c r="K33" s="78"/>
      <c r="L33" s="78"/>
      <c r="M33" s="78"/>
    </row>
    <row r="34" spans="1:13">
      <c r="A34" s="106"/>
      <c r="B34" s="106"/>
      <c r="C34" s="104"/>
      <c r="D34" s="78" t="s">
        <v>34</v>
      </c>
      <c r="E34" s="79"/>
      <c r="F34" s="79"/>
      <c r="G34" s="78"/>
      <c r="H34" s="78"/>
      <c r="I34" s="79"/>
      <c r="J34" s="79"/>
      <c r="K34" s="78"/>
      <c r="L34" s="78"/>
      <c r="M34" s="78"/>
    </row>
    <row r="35" spans="1:13">
      <c r="A35" s="106"/>
      <c r="B35" s="106"/>
      <c r="C35" s="104"/>
      <c r="D35" s="78" t="s">
        <v>35</v>
      </c>
      <c r="E35" s="79">
        <v>600</v>
      </c>
      <c r="F35" s="79">
        <v>600</v>
      </c>
      <c r="G35" s="78">
        <v>0</v>
      </c>
      <c r="H35" s="78">
        <v>0</v>
      </c>
      <c r="I35" s="79">
        <v>333.8</v>
      </c>
      <c r="J35" s="79">
        <v>333.8</v>
      </c>
      <c r="K35" s="79">
        <v>0</v>
      </c>
      <c r="L35" s="79">
        <v>0</v>
      </c>
      <c r="M35" s="78"/>
    </row>
    <row r="36" spans="1:13">
      <c r="A36" s="106"/>
      <c r="B36" s="106"/>
      <c r="C36" s="104"/>
      <c r="D36" s="78" t="s">
        <v>36</v>
      </c>
      <c r="E36" s="79">
        <v>110</v>
      </c>
      <c r="F36" s="79">
        <v>66.666679999999999</v>
      </c>
      <c r="G36" s="78">
        <v>4.5</v>
      </c>
      <c r="H36" s="78">
        <v>0</v>
      </c>
      <c r="I36" s="79">
        <v>97</v>
      </c>
      <c r="J36" s="79">
        <v>37.088889999999999</v>
      </c>
      <c r="K36" s="79">
        <v>97</v>
      </c>
      <c r="L36" s="79">
        <v>97</v>
      </c>
      <c r="M36" s="78"/>
    </row>
    <row r="37" spans="1:13">
      <c r="A37" s="106"/>
      <c r="B37" s="106"/>
      <c r="C37" s="104"/>
      <c r="D37" s="78" t="s">
        <v>37</v>
      </c>
      <c r="E37" s="78"/>
      <c r="F37" s="78"/>
      <c r="G37" s="78"/>
      <c r="H37" s="78"/>
      <c r="I37" s="79"/>
      <c r="J37" s="79"/>
      <c r="K37" s="78"/>
      <c r="L37" s="78"/>
      <c r="M37" s="78"/>
    </row>
    <row r="38" spans="1:13">
      <c r="A38" s="106"/>
      <c r="B38" s="106"/>
      <c r="C38" s="104"/>
      <c r="D38" s="78" t="s">
        <v>38</v>
      </c>
      <c r="E38" s="78"/>
      <c r="F38" s="78"/>
      <c r="G38" s="78"/>
      <c r="H38" s="78"/>
      <c r="I38" s="79"/>
      <c r="J38" s="79"/>
      <c r="K38" s="78"/>
      <c r="L38" s="78"/>
      <c r="M38" s="78"/>
    </row>
    <row r="39" spans="1:13">
      <c r="A39" s="106"/>
      <c r="B39" s="106"/>
      <c r="C39" s="105"/>
      <c r="D39" s="78" t="s">
        <v>39</v>
      </c>
      <c r="E39" s="78"/>
      <c r="F39" s="78"/>
      <c r="G39" s="78"/>
      <c r="H39" s="78"/>
      <c r="I39" s="79"/>
      <c r="J39" s="79"/>
      <c r="K39" s="78"/>
      <c r="L39" s="78"/>
      <c r="M39" s="78"/>
    </row>
    <row r="41" spans="1:13" s="38" customFormat="1" ht="18.75">
      <c r="A41" s="38" t="s">
        <v>125</v>
      </c>
      <c r="I41" s="73" t="s">
        <v>103</v>
      </c>
    </row>
    <row r="42" spans="1:13" s="39" customFormat="1" ht="15">
      <c r="I42" s="2"/>
    </row>
    <row r="43" spans="1:13" s="39" customFormat="1" ht="15">
      <c r="A43" s="39" t="s">
        <v>104</v>
      </c>
      <c r="I43" s="2"/>
    </row>
    <row r="44" spans="1:13" s="39" customFormat="1" ht="15">
      <c r="I44" s="2"/>
    </row>
    <row r="45" spans="1:13" s="39" customFormat="1" ht="15">
      <c r="I45" s="2"/>
    </row>
  </sheetData>
  <mergeCells count="19">
    <mergeCell ref="A1:M1"/>
    <mergeCell ref="C16:C23"/>
    <mergeCell ref="K4:L5"/>
    <mergeCell ref="M4:M6"/>
    <mergeCell ref="G5:H5"/>
    <mergeCell ref="C32:C39"/>
    <mergeCell ref="A16:A39"/>
    <mergeCell ref="B16:B39"/>
    <mergeCell ref="I5:J5"/>
    <mergeCell ref="A8:A15"/>
    <mergeCell ref="B8:B15"/>
    <mergeCell ref="C8:C15"/>
    <mergeCell ref="A4:A6"/>
    <mergeCell ref="B4:B6"/>
    <mergeCell ref="C4:C6"/>
    <mergeCell ref="D4:D6"/>
    <mergeCell ref="E4:F5"/>
    <mergeCell ref="G4:J4"/>
    <mergeCell ref="C24:C31"/>
  </mergeCells>
  <pageMargins left="0.11811023622047245" right="0.11811023622047245" top="0.15748031496062992" bottom="0.15748031496062992" header="0.31496062992125984" footer="0.31496062992125984"/>
  <pageSetup paperSize="9" scale="78" fitToHeight="0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4"/>
  <sheetViews>
    <sheetView tabSelected="1" topLeftCell="D1" zoomScale="110" zoomScaleNormal="110" workbookViewId="0">
      <selection activeCell="C19" sqref="C19:C20"/>
    </sheetView>
  </sheetViews>
  <sheetFormatPr defaultColWidth="9.140625" defaultRowHeight="15"/>
  <cols>
    <col min="1" max="1" width="9.140625" style="1"/>
    <col min="2" max="2" width="18.85546875" style="1" customWidth="1"/>
    <col min="3" max="3" width="36" style="1" customWidth="1"/>
    <col min="4" max="4" width="37.140625" style="1" customWidth="1"/>
    <col min="5" max="6" width="9.140625" style="1"/>
    <col min="7" max="7" width="11.5703125" style="1" customWidth="1"/>
    <col min="8" max="8" width="7.140625" style="1" customWidth="1"/>
    <col min="9" max="9" width="10" style="1" bestFit="1" customWidth="1"/>
    <col min="10" max="16384" width="9.140625" style="1"/>
  </cols>
  <sheetData>
    <row r="1" spans="1:17" ht="81" customHeight="1">
      <c r="A1" s="121" t="s">
        <v>132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</row>
    <row r="2" spans="1:17" ht="79.5" customHeight="1">
      <c r="A2" s="115">
        <v>10</v>
      </c>
      <c r="B2" s="115" t="s">
        <v>10</v>
      </c>
      <c r="C2" s="115" t="s">
        <v>11</v>
      </c>
      <c r="D2" s="115" t="s">
        <v>12</v>
      </c>
      <c r="E2" s="115" t="s">
        <v>13</v>
      </c>
      <c r="F2" s="115"/>
      <c r="G2" s="115"/>
      <c r="H2" s="115"/>
      <c r="I2" s="115" t="s">
        <v>14</v>
      </c>
      <c r="J2" s="115"/>
      <c r="K2" s="115"/>
      <c r="L2" s="115"/>
      <c r="M2" s="115"/>
      <c r="N2" s="115"/>
      <c r="O2" s="115"/>
      <c r="P2" s="115"/>
      <c r="Q2" s="115" t="s">
        <v>15</v>
      </c>
    </row>
    <row r="3" spans="1:17" ht="54" customHeight="1">
      <c r="A3" s="115"/>
      <c r="B3" s="115"/>
      <c r="C3" s="115"/>
      <c r="D3" s="115"/>
      <c r="E3" s="115" t="s">
        <v>12</v>
      </c>
      <c r="F3" s="115" t="s">
        <v>16</v>
      </c>
      <c r="G3" s="115" t="s">
        <v>17</v>
      </c>
      <c r="H3" s="115" t="s">
        <v>18</v>
      </c>
      <c r="I3" s="112" t="s">
        <v>126</v>
      </c>
      <c r="J3" s="112"/>
      <c r="K3" s="112" t="s">
        <v>127</v>
      </c>
      <c r="L3" s="112"/>
      <c r="M3" s="112" t="s">
        <v>128</v>
      </c>
      <c r="N3" s="112"/>
      <c r="O3" s="115" t="s">
        <v>19</v>
      </c>
      <c r="P3" s="115"/>
      <c r="Q3" s="115"/>
    </row>
    <row r="4" spans="1:17" ht="2.25" customHeight="1">
      <c r="A4" s="115"/>
      <c r="B4" s="115"/>
      <c r="C4" s="115"/>
      <c r="D4" s="115"/>
      <c r="E4" s="115"/>
      <c r="F4" s="115"/>
      <c r="G4" s="115"/>
      <c r="H4" s="115"/>
      <c r="I4" s="112"/>
      <c r="J4" s="112"/>
      <c r="K4" s="112"/>
      <c r="L4" s="112" t="s">
        <v>21</v>
      </c>
      <c r="M4" s="112"/>
      <c r="N4" s="112"/>
      <c r="O4" s="122" t="s">
        <v>106</v>
      </c>
      <c r="P4" s="122" t="s">
        <v>124</v>
      </c>
      <c r="Q4" s="115"/>
    </row>
    <row r="5" spans="1:17">
      <c r="A5" s="115"/>
      <c r="B5" s="115"/>
      <c r="C5" s="115"/>
      <c r="D5" s="115"/>
      <c r="E5" s="115"/>
      <c r="F5" s="115"/>
      <c r="G5" s="115"/>
      <c r="H5" s="115"/>
      <c r="I5" s="112"/>
      <c r="J5" s="112"/>
      <c r="K5" s="112"/>
      <c r="L5" s="112"/>
      <c r="M5" s="112"/>
      <c r="N5" s="112"/>
      <c r="O5" s="122"/>
      <c r="P5" s="122"/>
      <c r="Q5" s="115"/>
    </row>
    <row r="6" spans="1:17" ht="7.5" customHeight="1">
      <c r="A6" s="115"/>
      <c r="B6" s="115"/>
      <c r="C6" s="115"/>
      <c r="D6" s="115"/>
      <c r="E6" s="115"/>
      <c r="F6" s="115"/>
      <c r="G6" s="115"/>
      <c r="H6" s="115"/>
      <c r="I6" s="112"/>
      <c r="J6" s="112"/>
      <c r="K6" s="112"/>
      <c r="L6" s="112"/>
      <c r="M6" s="112"/>
      <c r="N6" s="112"/>
      <c r="O6" s="122"/>
      <c r="P6" s="122"/>
      <c r="Q6" s="115"/>
    </row>
    <row r="7" spans="1:17" hidden="1">
      <c r="A7" s="115"/>
      <c r="B7" s="115"/>
      <c r="C7" s="115"/>
      <c r="D7" s="115"/>
      <c r="E7" s="115"/>
      <c r="F7" s="115"/>
      <c r="G7" s="115"/>
      <c r="H7" s="115"/>
      <c r="I7" s="112"/>
      <c r="J7" s="112"/>
      <c r="K7" s="112"/>
      <c r="L7" s="112"/>
      <c r="M7" s="112"/>
      <c r="N7" s="112"/>
      <c r="O7" s="122"/>
      <c r="P7" s="122"/>
      <c r="Q7" s="115"/>
    </row>
    <row r="8" spans="1:17" hidden="1">
      <c r="A8" s="115"/>
      <c r="B8" s="115"/>
      <c r="C8" s="115"/>
      <c r="D8" s="115"/>
      <c r="E8" s="115"/>
      <c r="F8" s="115"/>
      <c r="G8" s="115"/>
      <c r="H8" s="115"/>
      <c r="I8" s="42" t="s">
        <v>20</v>
      </c>
      <c r="J8" s="42" t="s">
        <v>9</v>
      </c>
      <c r="K8" s="42" t="s">
        <v>20</v>
      </c>
      <c r="L8" s="42" t="s">
        <v>9</v>
      </c>
      <c r="M8" s="42" t="s">
        <v>20</v>
      </c>
      <c r="N8" s="43" t="s">
        <v>9</v>
      </c>
      <c r="O8" s="122"/>
      <c r="P8" s="122"/>
      <c r="Q8" s="115"/>
    </row>
    <row r="9" spans="1:17">
      <c r="A9" s="7">
        <v>1</v>
      </c>
      <c r="B9" s="7">
        <v>2</v>
      </c>
      <c r="C9" s="7">
        <v>3</v>
      </c>
      <c r="D9" s="7">
        <v>4</v>
      </c>
      <c r="E9" s="7">
        <v>5</v>
      </c>
      <c r="F9" s="7">
        <v>6</v>
      </c>
      <c r="G9" s="7">
        <v>7</v>
      </c>
      <c r="H9" s="7">
        <v>8</v>
      </c>
      <c r="I9" s="7">
        <v>9</v>
      </c>
      <c r="J9" s="7">
        <v>10</v>
      </c>
      <c r="K9" s="7">
        <v>11</v>
      </c>
      <c r="L9" s="7">
        <v>12</v>
      </c>
      <c r="M9" s="7">
        <v>13</v>
      </c>
      <c r="N9" s="7">
        <v>14</v>
      </c>
      <c r="O9" s="7">
        <v>15</v>
      </c>
      <c r="P9" s="7">
        <v>16</v>
      </c>
      <c r="Q9" s="7">
        <v>17</v>
      </c>
    </row>
    <row r="10" spans="1:17">
      <c r="A10" s="113">
        <v>1</v>
      </c>
      <c r="B10" s="114" t="s">
        <v>22</v>
      </c>
      <c r="C10" s="114" t="s">
        <v>98</v>
      </c>
      <c r="D10" s="44" t="s">
        <v>23</v>
      </c>
      <c r="E10" s="44" t="s">
        <v>64</v>
      </c>
      <c r="F10" s="44" t="s">
        <v>64</v>
      </c>
      <c r="G10" s="44" t="s">
        <v>64</v>
      </c>
      <c r="H10" s="44" t="s">
        <v>64</v>
      </c>
      <c r="I10" s="34">
        <f>I12</f>
        <v>713</v>
      </c>
      <c r="J10" s="34">
        <f>J12</f>
        <v>669.7</v>
      </c>
      <c r="K10" s="34">
        <f>K12</f>
        <v>7.5</v>
      </c>
      <c r="L10" s="34">
        <f t="shared" ref="L10:P10" si="0">L12</f>
        <v>3</v>
      </c>
      <c r="M10" s="34">
        <f t="shared" si="0"/>
        <v>433.8</v>
      </c>
      <c r="N10" s="34">
        <f t="shared" si="0"/>
        <v>373.88889</v>
      </c>
      <c r="O10" s="34">
        <f t="shared" si="0"/>
        <v>100</v>
      </c>
      <c r="P10" s="34">
        <f t="shared" si="0"/>
        <v>100</v>
      </c>
      <c r="Q10" s="44"/>
    </row>
    <row r="11" spans="1:17">
      <c r="A11" s="113"/>
      <c r="B11" s="114"/>
      <c r="C11" s="114"/>
      <c r="D11" s="44" t="s">
        <v>24</v>
      </c>
      <c r="E11" s="44"/>
      <c r="F11" s="44"/>
      <c r="G11" s="44"/>
      <c r="H11" s="44"/>
      <c r="I11" s="44"/>
      <c r="J11" s="44"/>
      <c r="K11" s="44"/>
      <c r="L11" s="44"/>
      <c r="M11" s="74"/>
      <c r="N11" s="74"/>
      <c r="O11" s="44"/>
      <c r="P11" s="44"/>
      <c r="Q11" s="44"/>
    </row>
    <row r="12" spans="1:17" ht="29.25" customHeight="1">
      <c r="A12" s="113"/>
      <c r="B12" s="114"/>
      <c r="C12" s="114"/>
      <c r="D12" s="44" t="s">
        <v>62</v>
      </c>
      <c r="E12" s="12" t="s">
        <v>63</v>
      </c>
      <c r="F12" s="44" t="s">
        <v>64</v>
      </c>
      <c r="G12" s="44" t="s">
        <v>64</v>
      </c>
      <c r="H12" s="44" t="s">
        <v>64</v>
      </c>
      <c r="I12" s="34">
        <f>I15</f>
        <v>713</v>
      </c>
      <c r="J12" s="34">
        <f>J15</f>
        <v>669.7</v>
      </c>
      <c r="K12" s="34">
        <f>K15</f>
        <v>7.5</v>
      </c>
      <c r="L12" s="34">
        <f t="shared" ref="L12:P12" si="1">L15</f>
        <v>3</v>
      </c>
      <c r="M12" s="34">
        <f t="shared" si="1"/>
        <v>433.8</v>
      </c>
      <c r="N12" s="34">
        <f t="shared" si="1"/>
        <v>373.88889</v>
      </c>
      <c r="O12" s="34">
        <f t="shared" si="1"/>
        <v>100</v>
      </c>
      <c r="P12" s="34">
        <f t="shared" si="1"/>
        <v>100</v>
      </c>
      <c r="Q12" s="44"/>
    </row>
    <row r="13" spans="1:17" ht="15" customHeight="1">
      <c r="A13" s="116">
        <v>2</v>
      </c>
      <c r="B13" s="118" t="s">
        <v>48</v>
      </c>
      <c r="C13" s="118" t="s">
        <v>42</v>
      </c>
      <c r="D13" s="44" t="s">
        <v>23</v>
      </c>
      <c r="E13" s="44" t="s">
        <v>64</v>
      </c>
      <c r="F13" s="44" t="s">
        <v>64</v>
      </c>
      <c r="G13" s="44" t="s">
        <v>64</v>
      </c>
      <c r="H13" s="44" t="s">
        <v>64</v>
      </c>
      <c r="I13" s="34">
        <f>I15</f>
        <v>713</v>
      </c>
      <c r="J13" s="34">
        <f>J15</f>
        <v>669.7</v>
      </c>
      <c r="K13" s="34">
        <f>K15</f>
        <v>7.5</v>
      </c>
      <c r="L13" s="34">
        <f t="shared" ref="L13:P13" si="2">L15</f>
        <v>3</v>
      </c>
      <c r="M13" s="34">
        <f t="shared" si="2"/>
        <v>433.8</v>
      </c>
      <c r="N13" s="34">
        <f t="shared" si="2"/>
        <v>373.88889</v>
      </c>
      <c r="O13" s="34">
        <f t="shared" si="2"/>
        <v>100</v>
      </c>
      <c r="P13" s="34">
        <f t="shared" si="2"/>
        <v>100</v>
      </c>
      <c r="Q13" s="44"/>
    </row>
    <row r="14" spans="1:17" ht="27" customHeight="1">
      <c r="A14" s="116"/>
      <c r="B14" s="118"/>
      <c r="C14" s="118"/>
      <c r="D14" s="44" t="s">
        <v>24</v>
      </c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</row>
    <row r="15" spans="1:17">
      <c r="A15" s="116"/>
      <c r="B15" s="118"/>
      <c r="C15" s="118"/>
      <c r="D15" s="44" t="s">
        <v>62</v>
      </c>
      <c r="E15" s="12" t="s">
        <v>63</v>
      </c>
      <c r="F15" s="44" t="s">
        <v>64</v>
      </c>
      <c r="G15" s="44" t="s">
        <v>64</v>
      </c>
      <c r="H15" s="44" t="s">
        <v>64</v>
      </c>
      <c r="I15" s="34">
        <f>I16+I17+I18</f>
        <v>713</v>
      </c>
      <c r="J15" s="34">
        <f>J16+J17+J18</f>
        <v>669.7</v>
      </c>
      <c r="K15" s="34">
        <f t="shared" ref="K15:P15" si="3">K16+K17+K18</f>
        <v>7.5</v>
      </c>
      <c r="L15" s="34">
        <f t="shared" si="3"/>
        <v>3</v>
      </c>
      <c r="M15" s="34">
        <f t="shared" si="3"/>
        <v>433.8</v>
      </c>
      <c r="N15" s="34">
        <f t="shared" si="3"/>
        <v>373.88889</v>
      </c>
      <c r="O15" s="34">
        <f t="shared" si="3"/>
        <v>100</v>
      </c>
      <c r="P15" s="34">
        <f t="shared" si="3"/>
        <v>100</v>
      </c>
      <c r="Q15" s="44"/>
    </row>
    <row r="16" spans="1:17" ht="153" customHeight="1">
      <c r="A16" s="116"/>
      <c r="B16" s="118"/>
      <c r="C16" s="118"/>
      <c r="D16" s="47" t="s">
        <v>60</v>
      </c>
      <c r="E16" s="12" t="s">
        <v>63</v>
      </c>
      <c r="F16" s="12" t="s">
        <v>96</v>
      </c>
      <c r="G16" s="12" t="s">
        <v>97</v>
      </c>
      <c r="H16" s="44">
        <v>244</v>
      </c>
      <c r="I16" s="34">
        <v>3</v>
      </c>
      <c r="J16" s="34">
        <v>3</v>
      </c>
      <c r="K16" s="34">
        <v>3</v>
      </c>
      <c r="L16" s="34">
        <v>3</v>
      </c>
      <c r="M16" s="77">
        <v>3</v>
      </c>
      <c r="N16" s="77">
        <v>3</v>
      </c>
      <c r="O16" s="44">
        <v>3</v>
      </c>
      <c r="P16" s="44">
        <v>3</v>
      </c>
      <c r="Q16" s="44"/>
    </row>
    <row r="17" spans="1:17">
      <c r="A17" s="116"/>
      <c r="B17" s="118"/>
      <c r="C17" s="119"/>
      <c r="D17" s="120" t="s">
        <v>61</v>
      </c>
      <c r="E17" s="12" t="s">
        <v>63</v>
      </c>
      <c r="F17" s="12" t="s">
        <v>96</v>
      </c>
      <c r="G17" s="12" t="s">
        <v>112</v>
      </c>
      <c r="H17" s="44">
        <v>811</v>
      </c>
      <c r="I17" s="34">
        <v>110</v>
      </c>
      <c r="J17" s="34">
        <v>66.7</v>
      </c>
      <c r="K17" s="34">
        <v>4.5</v>
      </c>
      <c r="L17" s="34">
        <v>0</v>
      </c>
      <c r="M17" s="3">
        <v>97</v>
      </c>
      <c r="N17" s="3">
        <v>37.088889999999999</v>
      </c>
      <c r="O17" s="3">
        <v>97</v>
      </c>
      <c r="P17" s="3">
        <v>97</v>
      </c>
      <c r="Q17" s="3"/>
    </row>
    <row r="18" spans="1:17">
      <c r="A18" s="117"/>
      <c r="B18" s="119"/>
      <c r="C18" s="119"/>
      <c r="D18" s="120"/>
      <c r="E18" s="12" t="s">
        <v>63</v>
      </c>
      <c r="F18" s="12" t="s">
        <v>96</v>
      </c>
      <c r="G18" s="12" t="s">
        <v>111</v>
      </c>
      <c r="H18" s="44">
        <v>811</v>
      </c>
      <c r="I18" s="34">
        <v>600</v>
      </c>
      <c r="J18" s="34">
        <v>600</v>
      </c>
      <c r="K18" s="34">
        <v>0</v>
      </c>
      <c r="L18" s="34">
        <v>0</v>
      </c>
      <c r="M18" s="3">
        <v>333.8</v>
      </c>
      <c r="N18" s="3">
        <v>333.8</v>
      </c>
      <c r="O18" s="3">
        <v>0</v>
      </c>
      <c r="P18" s="3">
        <v>0</v>
      </c>
      <c r="Q18" s="3"/>
    </row>
    <row r="20" spans="1:17" s="38" customFormat="1" ht="18.75">
      <c r="A20" s="38" t="s">
        <v>125</v>
      </c>
      <c r="I20" s="38" t="s">
        <v>103</v>
      </c>
    </row>
    <row r="21" spans="1:17" s="39" customFormat="1"/>
    <row r="22" spans="1:17" s="39" customFormat="1"/>
    <row r="23" spans="1:17" s="39" customFormat="1"/>
    <row r="24" spans="1:17" s="39" customFormat="1">
      <c r="A24" s="39" t="s">
        <v>104</v>
      </c>
    </row>
  </sheetData>
  <mergeCells count="25">
    <mergeCell ref="A13:A18"/>
    <mergeCell ref="B13:B18"/>
    <mergeCell ref="C13:C18"/>
    <mergeCell ref="D17:D18"/>
    <mergeCell ref="A1:Q1"/>
    <mergeCell ref="Q2:Q8"/>
    <mergeCell ref="E3:E8"/>
    <mergeCell ref="F3:F8"/>
    <mergeCell ref="G3:G8"/>
    <mergeCell ref="H3:H8"/>
    <mergeCell ref="O3:P3"/>
    <mergeCell ref="O4:O8"/>
    <mergeCell ref="I2:P2"/>
    <mergeCell ref="P4:P8"/>
    <mergeCell ref="A2:A8"/>
    <mergeCell ref="B2:B8"/>
    <mergeCell ref="K3:L7"/>
    <mergeCell ref="M3:N7"/>
    <mergeCell ref="A10:A12"/>
    <mergeCell ref="B10:B12"/>
    <mergeCell ref="C10:C12"/>
    <mergeCell ref="C2:C8"/>
    <mergeCell ref="D2:D8"/>
    <mergeCell ref="E2:H2"/>
    <mergeCell ref="I3:J7"/>
  </mergeCells>
  <pageMargins left="0.11811023622047245" right="0.11811023622047245" top="0.15748031496062992" bottom="0.15748031496062992" header="0.31496062992125984" footer="0.31496062992125984"/>
  <pageSetup paperSize="9" scale="65" fitToHeight="0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AB15"/>
  <sheetViews>
    <sheetView topLeftCell="C1" workbookViewId="0">
      <selection activeCell="AD11" sqref="AD11"/>
    </sheetView>
  </sheetViews>
  <sheetFormatPr defaultColWidth="9.140625" defaultRowHeight="15"/>
  <cols>
    <col min="1" max="1" width="37.7109375" style="20" customWidth="1"/>
    <col min="2" max="2" width="9.28515625" style="20" customWidth="1"/>
    <col min="3" max="4" width="10.28515625" style="20" customWidth="1"/>
    <col min="5" max="6" width="8.85546875" style="20" customWidth="1"/>
    <col min="7" max="8" width="8.5703125" style="20" customWidth="1"/>
    <col min="9" max="9" width="8.42578125" style="20" customWidth="1"/>
    <col min="10" max="20" width="9.140625" style="20" hidden="1" customWidth="1"/>
    <col min="21" max="21" width="10" style="20" bestFit="1" customWidth="1"/>
    <col min="22" max="16384" width="9.140625" style="20"/>
  </cols>
  <sheetData>
    <row r="2" spans="1:28" ht="39" customHeight="1">
      <c r="A2" s="130" t="s">
        <v>86</v>
      </c>
      <c r="B2" s="131"/>
      <c r="C2" s="131"/>
      <c r="D2" s="131"/>
      <c r="E2" s="131"/>
      <c r="F2" s="131"/>
      <c r="G2" s="131"/>
      <c r="H2" s="131"/>
      <c r="I2" s="131"/>
      <c r="J2" s="19"/>
      <c r="K2" s="19"/>
      <c r="L2" s="19"/>
      <c r="M2" s="19"/>
      <c r="N2" s="19"/>
      <c r="O2" s="19"/>
      <c r="P2" s="19"/>
      <c r="Q2" s="19"/>
    </row>
    <row r="4" spans="1:28">
      <c r="A4" s="21"/>
      <c r="B4" s="125">
        <v>2016</v>
      </c>
      <c r="C4" s="129"/>
      <c r="D4" s="123" t="s">
        <v>77</v>
      </c>
      <c r="E4" s="132"/>
      <c r="F4" s="123" t="s">
        <v>78</v>
      </c>
      <c r="G4" s="124"/>
      <c r="H4" s="123" t="s">
        <v>79</v>
      </c>
      <c r="I4" s="124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125">
        <v>2017</v>
      </c>
      <c r="V4" s="129"/>
      <c r="W4" s="123" t="s">
        <v>101</v>
      </c>
      <c r="X4" s="124"/>
      <c r="Y4" s="123" t="s">
        <v>131</v>
      </c>
      <c r="Z4" s="124"/>
      <c r="AA4" s="125">
        <v>2018</v>
      </c>
      <c r="AB4" s="126"/>
    </row>
    <row r="5" spans="1:28">
      <c r="A5" s="21"/>
      <c r="B5" s="23" t="s">
        <v>8</v>
      </c>
      <c r="C5" s="23" t="s">
        <v>9</v>
      </c>
      <c r="D5" s="23" t="s">
        <v>8</v>
      </c>
      <c r="E5" s="23" t="s">
        <v>9</v>
      </c>
      <c r="F5" s="23" t="s">
        <v>8</v>
      </c>
      <c r="G5" s="23" t="s">
        <v>9</v>
      </c>
      <c r="H5" s="23" t="s">
        <v>8</v>
      </c>
      <c r="I5" s="23" t="s">
        <v>9</v>
      </c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3" t="s">
        <v>8</v>
      </c>
      <c r="V5" s="23" t="s">
        <v>9</v>
      </c>
      <c r="W5" s="23" t="s">
        <v>8</v>
      </c>
      <c r="X5" s="23" t="s">
        <v>9</v>
      </c>
      <c r="Y5" s="23" t="s">
        <v>8</v>
      </c>
      <c r="Z5" s="23" t="s">
        <v>9</v>
      </c>
      <c r="AA5" s="23" t="s">
        <v>8</v>
      </c>
      <c r="AB5" s="23" t="s">
        <v>9</v>
      </c>
    </row>
    <row r="6" spans="1:28" ht="47.25" customHeight="1">
      <c r="A6" s="24" t="s">
        <v>80</v>
      </c>
      <c r="B6" s="25">
        <v>47</v>
      </c>
      <c r="C6" s="21">
        <v>49</v>
      </c>
      <c r="D6" s="21">
        <v>47</v>
      </c>
      <c r="E6" s="21">
        <v>47</v>
      </c>
      <c r="F6" s="21">
        <v>47</v>
      </c>
      <c r="G6" s="21">
        <v>47</v>
      </c>
      <c r="H6" s="21">
        <v>47</v>
      </c>
      <c r="I6" s="21">
        <v>49</v>
      </c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5">
        <v>48</v>
      </c>
      <c r="V6" s="21">
        <v>48</v>
      </c>
      <c r="W6" s="21">
        <v>48</v>
      </c>
      <c r="X6" s="21">
        <v>41</v>
      </c>
      <c r="Y6" s="21"/>
      <c r="Z6" s="21">
        <v>49</v>
      </c>
      <c r="AA6" s="21"/>
      <c r="AB6" s="21">
        <v>41</v>
      </c>
    </row>
    <row r="7" spans="1:28" ht="45">
      <c r="A7" s="24" t="s">
        <v>81</v>
      </c>
      <c r="B7" s="25">
        <v>466</v>
      </c>
      <c r="C7" s="21">
        <v>529</v>
      </c>
      <c r="D7" s="21">
        <v>443</v>
      </c>
      <c r="E7" s="21">
        <v>439</v>
      </c>
      <c r="F7" s="21">
        <v>450</v>
      </c>
      <c r="G7" s="21">
        <v>439</v>
      </c>
      <c r="H7" s="21">
        <v>457</v>
      </c>
      <c r="I7" s="21">
        <v>501</v>
      </c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5">
        <v>442</v>
      </c>
      <c r="V7" s="21">
        <v>531</v>
      </c>
      <c r="W7" s="21">
        <v>440</v>
      </c>
      <c r="X7" s="21">
        <v>444</v>
      </c>
      <c r="Y7" s="21"/>
      <c r="Z7" s="21">
        <v>577</v>
      </c>
      <c r="AA7" s="21"/>
      <c r="AB7" s="21">
        <v>588</v>
      </c>
    </row>
    <row r="8" spans="1:28">
      <c r="A8" s="21" t="s">
        <v>82</v>
      </c>
      <c r="B8" s="21">
        <v>9</v>
      </c>
      <c r="C8" s="21">
        <v>9</v>
      </c>
      <c r="D8" s="21">
        <v>9</v>
      </c>
      <c r="E8" s="22">
        <v>9</v>
      </c>
      <c r="F8" s="22">
        <v>9</v>
      </c>
      <c r="G8" s="22">
        <v>9</v>
      </c>
      <c r="H8" s="22">
        <v>9</v>
      </c>
      <c r="I8" s="22">
        <v>9</v>
      </c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>
        <v>7</v>
      </c>
      <c r="V8" s="21">
        <v>8</v>
      </c>
      <c r="W8" s="22">
        <v>6</v>
      </c>
      <c r="X8" s="22">
        <v>6</v>
      </c>
      <c r="Y8" s="22"/>
      <c r="Z8" s="22">
        <v>9</v>
      </c>
      <c r="AA8" s="22"/>
      <c r="AB8" s="22">
        <v>9</v>
      </c>
    </row>
    <row r="9" spans="1:28">
      <c r="A9" s="24" t="s">
        <v>83</v>
      </c>
      <c r="B9" s="21">
        <v>44</v>
      </c>
      <c r="C9" s="21"/>
      <c r="D9" s="21"/>
      <c r="E9" s="22"/>
      <c r="F9" s="22"/>
      <c r="G9" s="22"/>
      <c r="H9" s="22"/>
      <c r="I9" s="22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>
        <v>72</v>
      </c>
      <c r="V9" s="21"/>
      <c r="W9" s="22"/>
      <c r="X9" s="22"/>
      <c r="Y9" s="22"/>
      <c r="Z9" s="22"/>
      <c r="AA9" s="22"/>
      <c r="AB9" s="22"/>
    </row>
    <row r="10" spans="1:28">
      <c r="A10" s="24" t="s">
        <v>84</v>
      </c>
      <c r="B10" s="21">
        <v>1300</v>
      </c>
      <c r="C10" s="21">
        <v>939</v>
      </c>
      <c r="D10" s="21">
        <v>1300</v>
      </c>
      <c r="E10" s="21">
        <v>1307</v>
      </c>
      <c r="F10" s="21">
        <v>1300</v>
      </c>
      <c r="G10" s="21">
        <v>1428</v>
      </c>
      <c r="H10" s="21">
        <v>1300</v>
      </c>
      <c r="I10" s="21">
        <v>870</v>
      </c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>
        <v>1309</v>
      </c>
      <c r="V10" s="21">
        <v>1114</v>
      </c>
      <c r="W10" s="21">
        <v>890</v>
      </c>
      <c r="X10" s="21">
        <v>899</v>
      </c>
      <c r="Y10" s="21"/>
      <c r="Z10" s="21">
        <v>1205</v>
      </c>
      <c r="AA10" s="21"/>
      <c r="AB10" s="21">
        <v>1305</v>
      </c>
    </row>
    <row r="11" spans="1:28" ht="34.5" customHeight="1">
      <c r="A11" s="24" t="s">
        <v>109</v>
      </c>
      <c r="B11" s="21">
        <v>48018</v>
      </c>
      <c r="C11" s="21">
        <v>48134</v>
      </c>
      <c r="D11" s="21">
        <v>48120</v>
      </c>
      <c r="E11" s="22">
        <v>48221</v>
      </c>
      <c r="F11" s="22">
        <v>48175</v>
      </c>
      <c r="G11" s="22">
        <v>48331</v>
      </c>
      <c r="H11" s="22">
        <v>48272</v>
      </c>
      <c r="I11" s="22">
        <v>48526</v>
      </c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>
        <v>48724</v>
      </c>
      <c r="V11" s="21">
        <v>48640</v>
      </c>
      <c r="W11" s="22">
        <v>48640</v>
      </c>
      <c r="X11" s="22">
        <v>48640</v>
      </c>
      <c r="Y11" s="22">
        <v>50799</v>
      </c>
      <c r="Z11" s="22">
        <v>52330</v>
      </c>
      <c r="AA11" s="22">
        <v>50799</v>
      </c>
      <c r="AB11" s="22">
        <v>53868</v>
      </c>
    </row>
    <row r="12" spans="1:28" ht="45">
      <c r="A12" s="26" t="s">
        <v>85</v>
      </c>
      <c r="B12" s="27">
        <f t="shared" ref="B12:T12" si="0">((B6+B7+B8+B9+B10)/B11)*10000</f>
        <v>388.60427339747594</v>
      </c>
      <c r="C12" s="28">
        <f t="shared" si="0"/>
        <v>317.03162006066395</v>
      </c>
      <c r="D12" s="27">
        <f t="shared" si="0"/>
        <v>373.85702410640062</v>
      </c>
      <c r="E12" s="28">
        <f t="shared" si="0"/>
        <v>373.69610750502892</v>
      </c>
      <c r="F12" s="27">
        <f t="shared" si="0"/>
        <v>374.88323819408407</v>
      </c>
      <c r="G12" s="28">
        <f t="shared" si="0"/>
        <v>397.88127702716685</v>
      </c>
      <c r="H12" s="27">
        <f t="shared" si="0"/>
        <v>375.58004640371229</v>
      </c>
      <c r="I12" s="28">
        <f t="shared" si="0"/>
        <v>294.48130898899558</v>
      </c>
      <c r="J12" s="27" t="e">
        <f t="shared" si="0"/>
        <v>#DIV/0!</v>
      </c>
      <c r="K12" s="27" t="e">
        <f t="shared" si="0"/>
        <v>#DIV/0!</v>
      </c>
      <c r="L12" s="27" t="e">
        <f t="shared" si="0"/>
        <v>#DIV/0!</v>
      </c>
      <c r="M12" s="27" t="e">
        <f t="shared" si="0"/>
        <v>#DIV/0!</v>
      </c>
      <c r="N12" s="27" t="e">
        <f t="shared" si="0"/>
        <v>#DIV/0!</v>
      </c>
      <c r="O12" s="27" t="e">
        <f t="shared" si="0"/>
        <v>#DIV/0!</v>
      </c>
      <c r="P12" s="27" t="e">
        <f t="shared" si="0"/>
        <v>#DIV/0!</v>
      </c>
      <c r="Q12" s="27" t="e">
        <f t="shared" si="0"/>
        <v>#DIV/0!</v>
      </c>
      <c r="R12" s="27" t="e">
        <f t="shared" si="0"/>
        <v>#DIV/0!</v>
      </c>
      <c r="S12" s="27" t="e">
        <f t="shared" si="0"/>
        <v>#DIV/0!</v>
      </c>
      <c r="T12" s="27" t="e">
        <f t="shared" si="0"/>
        <v>#DIV/0!</v>
      </c>
      <c r="U12" s="27">
        <v>385</v>
      </c>
      <c r="V12" s="27">
        <f t="shared" ref="V12:W12" si="1">((V6+V7+V8+V9+V10)/V11)*10000</f>
        <v>349.71217105263156</v>
      </c>
      <c r="W12" s="27">
        <f t="shared" si="1"/>
        <v>284.53947368421052</v>
      </c>
      <c r="X12" s="28">
        <f>((X6+X7+X8+X9+X10)/X11)*10000</f>
        <v>285.77302631578948</v>
      </c>
      <c r="Y12" s="27">
        <f t="shared" ref="Y12" si="2">((Y6+Y7+Y8+Y9+Y10)/Y11)*10000</f>
        <v>0</v>
      </c>
      <c r="Z12" s="28">
        <f>((Z6+Z7+Z8+Z9+Z10)/Z11)*10000</f>
        <v>351.61475253200842</v>
      </c>
      <c r="AA12" s="27">
        <v>321</v>
      </c>
      <c r="AB12" s="28">
        <f>((AB6+AB7+AB8+AB9+AB10)/AB11)*10000</f>
        <v>360.69651741293535</v>
      </c>
    </row>
    <row r="15" spans="1:28" ht="285.75" customHeight="1">
      <c r="A15" s="127" t="s">
        <v>110</v>
      </c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</row>
  </sheetData>
  <mergeCells count="10">
    <mergeCell ref="A2:I2"/>
    <mergeCell ref="B4:C4"/>
    <mergeCell ref="D4:E4"/>
    <mergeCell ref="F4:G4"/>
    <mergeCell ref="H4:I4"/>
    <mergeCell ref="Y4:Z4"/>
    <mergeCell ref="AA4:AB4"/>
    <mergeCell ref="A15:X15"/>
    <mergeCell ref="U4:V4"/>
    <mergeCell ref="W4:X4"/>
  </mergeCells>
  <pageMargins left="0.11811023622047245" right="0.11811023622047245" top="0.15748031496062992" bottom="0.15748031496062992" header="0.31496062992125984" footer="0.31496062992125984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AB14"/>
  <sheetViews>
    <sheetView workbookViewId="0">
      <selection activeCell="A11" sqref="A11"/>
    </sheetView>
  </sheetViews>
  <sheetFormatPr defaultColWidth="9.140625" defaultRowHeight="15"/>
  <cols>
    <col min="1" max="1" width="37.7109375" style="51" customWidth="1"/>
    <col min="2" max="9" width="6.85546875" style="51" customWidth="1"/>
    <col min="10" max="20" width="9.140625" style="51" hidden="1" customWidth="1"/>
    <col min="21" max="28" width="8" style="51" customWidth="1"/>
    <col min="29" max="16384" width="9.140625" style="51"/>
  </cols>
  <sheetData>
    <row r="2" spans="1:28" ht="39" customHeight="1">
      <c r="A2" s="138" t="s">
        <v>85</v>
      </c>
      <c r="B2" s="139"/>
      <c r="C2" s="139"/>
      <c r="D2" s="139"/>
      <c r="E2" s="139"/>
      <c r="F2" s="139"/>
      <c r="G2" s="139"/>
      <c r="H2" s="139"/>
      <c r="I2" s="139"/>
      <c r="J2" s="52"/>
      <c r="K2" s="52"/>
      <c r="L2" s="52"/>
      <c r="M2" s="52"/>
      <c r="N2" s="52"/>
      <c r="O2" s="52"/>
      <c r="P2" s="52"/>
      <c r="Q2" s="52"/>
    </row>
    <row r="4" spans="1:28" ht="41.25" customHeight="1">
      <c r="A4" s="53"/>
      <c r="B4" s="140">
        <v>2016</v>
      </c>
      <c r="C4" s="141"/>
      <c r="D4" s="133" t="s">
        <v>77</v>
      </c>
      <c r="E4" s="142"/>
      <c r="F4" s="133" t="s">
        <v>78</v>
      </c>
      <c r="G4" s="134"/>
      <c r="H4" s="133" t="s">
        <v>79</v>
      </c>
      <c r="I4" s="134"/>
      <c r="J4" s="53"/>
      <c r="K4" s="53"/>
      <c r="L4" s="53"/>
      <c r="M4" s="53"/>
      <c r="N4" s="53"/>
      <c r="O4" s="53"/>
      <c r="P4" s="53"/>
      <c r="Q4" s="53"/>
      <c r="R4" s="53"/>
      <c r="S4" s="53"/>
      <c r="T4" s="55"/>
      <c r="U4" s="140">
        <v>2017</v>
      </c>
      <c r="V4" s="141"/>
      <c r="W4" s="133" t="s">
        <v>101</v>
      </c>
      <c r="X4" s="134"/>
      <c r="Y4" s="56">
        <v>2018</v>
      </c>
      <c r="Z4" s="56">
        <v>2019</v>
      </c>
      <c r="AA4" s="56">
        <v>2020</v>
      </c>
      <c r="AB4" s="56">
        <v>2021</v>
      </c>
    </row>
    <row r="5" spans="1:28" s="62" customFormat="1" ht="70.5" customHeight="1">
      <c r="A5" s="57"/>
      <c r="B5" s="58" t="s">
        <v>8</v>
      </c>
      <c r="C5" s="59" t="s">
        <v>9</v>
      </c>
      <c r="D5" s="58" t="s">
        <v>8</v>
      </c>
      <c r="E5" s="58" t="s">
        <v>9</v>
      </c>
      <c r="F5" s="58" t="s">
        <v>8</v>
      </c>
      <c r="G5" s="58" t="s">
        <v>9</v>
      </c>
      <c r="H5" s="58" t="s">
        <v>8</v>
      </c>
      <c r="I5" s="58" t="s">
        <v>9</v>
      </c>
      <c r="J5" s="57"/>
      <c r="K5" s="57"/>
      <c r="L5" s="57"/>
      <c r="M5" s="57"/>
      <c r="N5" s="57"/>
      <c r="O5" s="57"/>
      <c r="P5" s="57"/>
      <c r="Q5" s="57"/>
      <c r="R5" s="57"/>
      <c r="S5" s="57"/>
      <c r="T5" s="60"/>
      <c r="U5" s="56" t="s">
        <v>8</v>
      </c>
      <c r="V5" s="61" t="s">
        <v>9</v>
      </c>
      <c r="W5" s="56" t="s">
        <v>8</v>
      </c>
      <c r="X5" s="56" t="s">
        <v>9</v>
      </c>
      <c r="Y5" s="58" t="s">
        <v>116</v>
      </c>
      <c r="Z5" s="135" t="s">
        <v>117</v>
      </c>
      <c r="AA5" s="136"/>
      <c r="AB5" s="137"/>
    </row>
    <row r="6" spans="1:28" ht="39.75" customHeight="1">
      <c r="A6" s="63" t="s">
        <v>80</v>
      </c>
      <c r="B6" s="65">
        <v>47</v>
      </c>
      <c r="C6" s="64">
        <v>49</v>
      </c>
      <c r="D6" s="53">
        <v>47</v>
      </c>
      <c r="E6" s="53">
        <v>47</v>
      </c>
      <c r="F6" s="53">
        <v>47</v>
      </c>
      <c r="G6" s="53">
        <v>47</v>
      </c>
      <c r="H6" s="53">
        <v>47</v>
      </c>
      <c r="I6" s="53">
        <v>49</v>
      </c>
      <c r="J6" s="53"/>
      <c r="K6" s="53"/>
      <c r="L6" s="53"/>
      <c r="M6" s="53"/>
      <c r="N6" s="53"/>
      <c r="O6" s="53"/>
      <c r="P6" s="53"/>
      <c r="Q6" s="53"/>
      <c r="R6" s="53"/>
      <c r="S6" s="53"/>
      <c r="T6" s="55"/>
      <c r="U6" s="65">
        <v>48</v>
      </c>
      <c r="V6" s="64">
        <v>48</v>
      </c>
      <c r="W6" s="53">
        <v>48</v>
      </c>
      <c r="X6" s="53">
        <v>41</v>
      </c>
      <c r="Y6" s="53">
        <v>49</v>
      </c>
      <c r="Z6" s="53">
        <v>49</v>
      </c>
      <c r="AA6" s="53">
        <v>49</v>
      </c>
      <c r="AB6" s="53">
        <v>50</v>
      </c>
    </row>
    <row r="7" spans="1:28" ht="45">
      <c r="A7" s="63" t="s">
        <v>81</v>
      </c>
      <c r="B7" s="65">
        <v>466</v>
      </c>
      <c r="C7" s="64">
        <v>529</v>
      </c>
      <c r="D7" s="53">
        <v>443</v>
      </c>
      <c r="E7" s="53">
        <v>439</v>
      </c>
      <c r="F7" s="53">
        <v>450</v>
      </c>
      <c r="G7" s="53">
        <v>439</v>
      </c>
      <c r="H7" s="53">
        <v>457</v>
      </c>
      <c r="I7" s="53">
        <v>501</v>
      </c>
      <c r="J7" s="53"/>
      <c r="K7" s="53"/>
      <c r="L7" s="53"/>
      <c r="M7" s="53"/>
      <c r="N7" s="53"/>
      <c r="O7" s="53"/>
      <c r="P7" s="53"/>
      <c r="Q7" s="53"/>
      <c r="R7" s="53"/>
      <c r="S7" s="53"/>
      <c r="T7" s="55"/>
      <c r="U7" s="65">
        <v>442</v>
      </c>
      <c r="V7" s="64">
        <v>531</v>
      </c>
      <c r="W7" s="53">
        <v>440</v>
      </c>
      <c r="X7" s="53">
        <v>444</v>
      </c>
      <c r="Y7" s="53">
        <v>537</v>
      </c>
      <c r="Z7" s="53">
        <v>542</v>
      </c>
      <c r="AA7" s="53">
        <v>547</v>
      </c>
      <c r="AB7" s="53">
        <v>552</v>
      </c>
    </row>
    <row r="8" spans="1:28">
      <c r="A8" s="53" t="s">
        <v>82</v>
      </c>
      <c r="B8" s="53">
        <v>9</v>
      </c>
      <c r="C8" s="64">
        <v>9</v>
      </c>
      <c r="D8" s="53">
        <v>9</v>
      </c>
      <c r="E8" s="54">
        <v>9</v>
      </c>
      <c r="F8" s="54">
        <v>9</v>
      </c>
      <c r="G8" s="54">
        <v>9</v>
      </c>
      <c r="H8" s="54">
        <v>9</v>
      </c>
      <c r="I8" s="54">
        <v>9</v>
      </c>
      <c r="J8" s="53"/>
      <c r="K8" s="53"/>
      <c r="L8" s="53"/>
      <c r="M8" s="53"/>
      <c r="N8" s="53"/>
      <c r="O8" s="53"/>
      <c r="P8" s="53"/>
      <c r="Q8" s="53"/>
      <c r="R8" s="53"/>
      <c r="S8" s="53"/>
      <c r="T8" s="55"/>
      <c r="U8" s="53">
        <v>7</v>
      </c>
      <c r="V8" s="64">
        <v>8</v>
      </c>
      <c r="W8" s="54">
        <v>6</v>
      </c>
      <c r="X8" s="54">
        <v>6</v>
      </c>
      <c r="Y8" s="53">
        <v>8</v>
      </c>
      <c r="Z8" s="53">
        <v>8</v>
      </c>
      <c r="AA8" s="53">
        <v>8</v>
      </c>
      <c r="AB8" s="53">
        <v>8</v>
      </c>
    </row>
    <row r="9" spans="1:28">
      <c r="A9" s="63" t="s">
        <v>83</v>
      </c>
      <c r="B9" s="53">
        <v>44</v>
      </c>
      <c r="C9" s="64"/>
      <c r="D9" s="53"/>
      <c r="E9" s="54"/>
      <c r="F9" s="54"/>
      <c r="G9" s="54"/>
      <c r="H9" s="54"/>
      <c r="I9" s="54"/>
      <c r="J9" s="53"/>
      <c r="K9" s="53"/>
      <c r="L9" s="53"/>
      <c r="M9" s="53"/>
      <c r="N9" s="53"/>
      <c r="O9" s="53"/>
      <c r="P9" s="53"/>
      <c r="Q9" s="53"/>
      <c r="R9" s="53"/>
      <c r="S9" s="53"/>
      <c r="T9" s="55"/>
      <c r="U9" s="53">
        <v>72</v>
      </c>
      <c r="V9" s="64"/>
      <c r="W9" s="54"/>
      <c r="X9" s="54"/>
      <c r="Y9" s="53"/>
      <c r="Z9" s="53"/>
      <c r="AA9" s="53"/>
      <c r="AB9" s="53"/>
    </row>
    <row r="10" spans="1:28">
      <c r="A10" s="63" t="s">
        <v>84</v>
      </c>
      <c r="B10" s="53">
        <v>1300</v>
      </c>
      <c r="C10" s="64">
        <v>939</v>
      </c>
      <c r="D10" s="53">
        <v>1300</v>
      </c>
      <c r="E10" s="53">
        <v>1307</v>
      </c>
      <c r="F10" s="53">
        <v>1300</v>
      </c>
      <c r="G10" s="53">
        <v>1428</v>
      </c>
      <c r="H10" s="53">
        <v>1300</v>
      </c>
      <c r="I10" s="53">
        <v>870</v>
      </c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5"/>
      <c r="U10" s="53">
        <v>1309</v>
      </c>
      <c r="V10" s="64">
        <v>1114</v>
      </c>
      <c r="W10" s="53">
        <v>890</v>
      </c>
      <c r="X10" s="53">
        <v>899</v>
      </c>
      <c r="Y10" s="53">
        <v>1142</v>
      </c>
      <c r="Z10" s="53">
        <v>1165</v>
      </c>
      <c r="AA10" s="53">
        <v>1188</v>
      </c>
      <c r="AB10" s="53">
        <v>1212</v>
      </c>
    </row>
    <row r="11" spans="1:28" ht="38.25" customHeight="1">
      <c r="A11" s="63" t="s">
        <v>115</v>
      </c>
      <c r="B11" s="53">
        <v>48018</v>
      </c>
      <c r="C11" s="64">
        <v>48134</v>
      </c>
      <c r="D11" s="53">
        <v>48120</v>
      </c>
      <c r="E11" s="54">
        <v>48221</v>
      </c>
      <c r="F11" s="54">
        <v>48175</v>
      </c>
      <c r="G11" s="54">
        <v>48331</v>
      </c>
      <c r="H11" s="54">
        <v>48272</v>
      </c>
      <c r="I11" s="54">
        <v>48526</v>
      </c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5"/>
      <c r="U11" s="53">
        <v>48724</v>
      </c>
      <c r="V11" s="64">
        <v>50799</v>
      </c>
      <c r="W11" s="54">
        <v>48640</v>
      </c>
      <c r="X11" s="54">
        <v>48640</v>
      </c>
      <c r="Y11" s="53">
        <v>51243</v>
      </c>
      <c r="Z11" s="53">
        <v>51695</v>
      </c>
      <c r="AA11" s="53">
        <v>52170</v>
      </c>
      <c r="AB11" s="53">
        <v>52651</v>
      </c>
    </row>
    <row r="12" spans="1:28" ht="45">
      <c r="A12" s="66" t="s">
        <v>85</v>
      </c>
      <c r="B12" s="67">
        <f t="shared" ref="B12:AB12" si="0">((B6+B7+B8+B9+B10)/B11)*10000</f>
        <v>388.60427339747594</v>
      </c>
      <c r="C12" s="28">
        <f>((C6+C7+C8+C9+C10)/C11)*10000</f>
        <v>317.03162006066395</v>
      </c>
      <c r="D12" s="67">
        <f t="shared" si="0"/>
        <v>373.85702410640062</v>
      </c>
      <c r="E12" s="67">
        <f t="shared" si="0"/>
        <v>373.69610750502892</v>
      </c>
      <c r="F12" s="67">
        <f t="shared" si="0"/>
        <v>374.88323819408407</v>
      </c>
      <c r="G12" s="67">
        <f t="shared" si="0"/>
        <v>397.88127702716685</v>
      </c>
      <c r="H12" s="67">
        <f t="shared" si="0"/>
        <v>375.58004640371229</v>
      </c>
      <c r="I12" s="67">
        <f t="shared" si="0"/>
        <v>294.48130898899558</v>
      </c>
      <c r="J12" s="67" t="e">
        <f t="shared" si="0"/>
        <v>#DIV/0!</v>
      </c>
      <c r="K12" s="67" t="e">
        <f t="shared" si="0"/>
        <v>#DIV/0!</v>
      </c>
      <c r="L12" s="67" t="e">
        <f t="shared" si="0"/>
        <v>#DIV/0!</v>
      </c>
      <c r="M12" s="67" t="e">
        <f t="shared" si="0"/>
        <v>#DIV/0!</v>
      </c>
      <c r="N12" s="67" t="e">
        <f t="shared" si="0"/>
        <v>#DIV/0!</v>
      </c>
      <c r="O12" s="67" t="e">
        <f t="shared" si="0"/>
        <v>#DIV/0!</v>
      </c>
      <c r="P12" s="67" t="e">
        <f t="shared" si="0"/>
        <v>#DIV/0!</v>
      </c>
      <c r="Q12" s="67" t="e">
        <f t="shared" si="0"/>
        <v>#DIV/0!</v>
      </c>
      <c r="R12" s="67" t="e">
        <f t="shared" si="0"/>
        <v>#DIV/0!</v>
      </c>
      <c r="S12" s="67" t="e">
        <f t="shared" si="0"/>
        <v>#DIV/0!</v>
      </c>
      <c r="T12" s="68" t="e">
        <f t="shared" si="0"/>
        <v>#DIV/0!</v>
      </c>
      <c r="U12" s="67">
        <v>385</v>
      </c>
      <c r="V12" s="28">
        <f t="shared" ref="V12:W12" si="1">((V6+V7+V8+V9+V10)/V11)*10000</f>
        <v>334.84911120297647</v>
      </c>
      <c r="W12" s="67">
        <f t="shared" si="1"/>
        <v>284.53947368421052</v>
      </c>
      <c r="X12" s="67">
        <f>((X6+X7+X8+X9+X10)/X11)*10000</f>
        <v>285.77302631578948</v>
      </c>
      <c r="Y12" s="69">
        <f t="shared" si="0"/>
        <v>338.77797943133697</v>
      </c>
      <c r="Z12" s="69">
        <f>((Z6+Z7+Z8+Z9+Z10)/Z11)*10000</f>
        <v>341.23222748815164</v>
      </c>
      <c r="AA12" s="69">
        <f t="shared" si="0"/>
        <v>343.49242859881156</v>
      </c>
      <c r="AB12" s="69">
        <f t="shared" si="0"/>
        <v>346.05230669882815</v>
      </c>
    </row>
    <row r="13" spans="1:28" ht="60">
      <c r="A13" s="66" t="s">
        <v>118</v>
      </c>
      <c r="B13" s="67"/>
      <c r="C13" s="70">
        <f>(C6+C7+C8+C10)/4.864</f>
        <v>313.73355263157896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70">
        <f>(V6+V7+V8+V10)/5.0799</f>
        <v>334.84911120297642</v>
      </c>
      <c r="W13" s="67"/>
      <c r="X13" s="67"/>
      <c r="Y13" s="67"/>
      <c r="Z13" s="67"/>
      <c r="AA13" s="67"/>
      <c r="AB13" s="67"/>
    </row>
    <row r="14" spans="1:28">
      <c r="A14" s="53" t="s">
        <v>119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</row>
  </sheetData>
  <mergeCells count="8">
    <mergeCell ref="W4:X4"/>
    <mergeCell ref="Z5:AB5"/>
    <mergeCell ref="A2:I2"/>
    <mergeCell ref="B4:C4"/>
    <mergeCell ref="D4:E4"/>
    <mergeCell ref="F4:G4"/>
    <mergeCell ref="H4:I4"/>
    <mergeCell ref="U4:V4"/>
  </mergeCells>
  <pageMargins left="0.11811023622047245" right="0.11811023622047245" top="0.15748031496062992" bottom="0.15748031496062992" header="0.31496062992125984" footer="0.31496062992125984"/>
  <pageSetup paperSize="9" scale="63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0"/>
  <sheetViews>
    <sheetView workbookViewId="0">
      <selection activeCell="D13" sqref="D13"/>
    </sheetView>
  </sheetViews>
  <sheetFormatPr defaultRowHeight="15"/>
  <cols>
    <col min="1" max="1" width="48.140625" customWidth="1"/>
    <col min="2" max="2" width="12.42578125" customWidth="1"/>
    <col min="3" max="3" width="11.5703125" customWidth="1"/>
    <col min="4" max="4" width="14.28515625" customWidth="1"/>
  </cols>
  <sheetData>
    <row r="1" spans="1:6" ht="18.75">
      <c r="A1" s="29" t="s">
        <v>102</v>
      </c>
    </row>
    <row r="3" spans="1:6" ht="16.5">
      <c r="A3" s="30"/>
      <c r="B3" s="30">
        <v>2017</v>
      </c>
      <c r="C3" s="30" t="s">
        <v>87</v>
      </c>
      <c r="D3" s="30" t="s">
        <v>130</v>
      </c>
      <c r="E3" s="30" t="s">
        <v>88</v>
      </c>
      <c r="F3" s="40" t="s">
        <v>113</v>
      </c>
    </row>
    <row r="4" spans="1:6" ht="33">
      <c r="A4" s="31" t="s">
        <v>89</v>
      </c>
      <c r="B4" s="30">
        <v>48640</v>
      </c>
      <c r="C4" s="30">
        <v>48640</v>
      </c>
      <c r="D4" s="30">
        <f>C9</f>
        <v>49046</v>
      </c>
      <c r="E4" s="30">
        <f>B4+E5-E6+E7-E8</f>
        <v>48640</v>
      </c>
      <c r="F4" s="41"/>
    </row>
    <row r="5" spans="1:6" ht="16.5">
      <c r="A5" s="31" t="s">
        <v>90</v>
      </c>
      <c r="B5" s="32"/>
      <c r="C5" s="30">
        <v>181</v>
      </c>
      <c r="D5" s="30">
        <v>345</v>
      </c>
      <c r="E5" s="30"/>
      <c r="F5" s="41"/>
    </row>
    <row r="6" spans="1:6" ht="16.5">
      <c r="A6" s="31" t="s">
        <v>91</v>
      </c>
      <c r="B6" s="30"/>
      <c r="C6" s="30">
        <v>156</v>
      </c>
      <c r="D6" s="30">
        <v>291</v>
      </c>
      <c r="E6" s="30"/>
      <c r="F6" s="41"/>
    </row>
    <row r="7" spans="1:6" ht="16.5">
      <c r="A7" s="30" t="s">
        <v>92</v>
      </c>
      <c r="B7" s="30"/>
      <c r="C7" s="30">
        <v>896</v>
      </c>
      <c r="D7" s="30">
        <v>1916</v>
      </c>
      <c r="E7" s="30"/>
      <c r="F7" s="41"/>
    </row>
    <row r="8" spans="1:6" ht="16.5">
      <c r="A8" s="30" t="s">
        <v>93</v>
      </c>
      <c r="B8" s="32"/>
      <c r="C8" s="30">
        <v>515</v>
      </c>
      <c r="D8" s="30">
        <v>1061</v>
      </c>
      <c r="E8" s="30"/>
      <c r="F8" s="41"/>
    </row>
    <row r="9" spans="1:6" ht="33">
      <c r="A9" s="31" t="s">
        <v>94</v>
      </c>
      <c r="B9" s="30">
        <f>B4+B5-B6+B7-B8</f>
        <v>48640</v>
      </c>
      <c r="C9" s="30">
        <f>B4+C5-C6+C7-C8</f>
        <v>49046</v>
      </c>
      <c r="D9" s="30">
        <f>B4+D5-D6+D7-D8</f>
        <v>49549</v>
      </c>
      <c r="E9" s="30">
        <f>B4+E5-E6+E7-E8</f>
        <v>48640</v>
      </c>
      <c r="F9" s="41">
        <v>50756</v>
      </c>
    </row>
    <row r="10" spans="1:6" ht="33">
      <c r="A10" s="31" t="s">
        <v>95</v>
      </c>
      <c r="B10" s="33">
        <f>(B4+B9)/2</f>
        <v>48640</v>
      </c>
      <c r="C10" s="33">
        <f>(B4+C9)/2</f>
        <v>48843</v>
      </c>
      <c r="D10" s="33">
        <f>(B4+D9)/2</f>
        <v>49094.5</v>
      </c>
      <c r="E10" s="33">
        <f>(B4+E9)/2</f>
        <v>48640</v>
      </c>
      <c r="F10" s="4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Целевые 2018</vt:lpstr>
      <vt:lpstr>Целевый уточ 2017 </vt:lpstr>
      <vt:lpstr>Уровни бюджетов</vt:lpstr>
      <vt:lpstr>ГРБС</vt:lpstr>
      <vt:lpstr>расчет показателей за 2017 2018</vt:lpstr>
      <vt:lpstr>расчет показ  уточ апрель 18</vt:lpstr>
      <vt:lpstr>расчет населения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2020-02-21T09:29:15Z</dcterms:modified>
</cp:coreProperties>
</file>