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Ирина\Desktop\мои документы\МП Развитие транспорта в Е.р\"/>
    </mc:Choice>
  </mc:AlternateContent>
  <xr:revisionPtr revIDLastSave="0" documentId="13_ncr:1_{1049212D-C8A1-4148-8829-08213EB8CC9D}" xr6:coauthVersionLast="46" xr6:coauthVersionMax="46" xr10:uidLastSave="{00000000-0000-0000-0000-000000000000}"/>
  <bookViews>
    <workbookView xWindow="-120" yWindow="-120" windowWidth="29040" windowHeight="15840" tabRatio="848" xr2:uid="{00000000-000D-0000-FFFF-FFFF00000000}"/>
  </bookViews>
  <sheets>
    <sheet name="10 показатели " sheetId="1" r:id="rId1"/>
    <sheet name="11 средства по кодам" sheetId="13" r:id="rId2"/>
    <sheet name="12 средства бюджет" sheetId="12" r:id="rId3"/>
    <sheet name="Лист1" sheetId="14" r:id="rId4"/>
  </sheets>
  <definedNames>
    <definedName name="_xlnm.Print_Area" localSheetId="0">'10 показатели '!$A$1:$M$46</definedName>
    <definedName name="_xlnm.Print_Area" localSheetId="1">'11 средства по кодам'!$A$1:$Q$36</definedName>
  </definedNames>
  <calcPr calcId="191029"/>
  <fileRecoveryPr autoRecover="0"/>
</workbook>
</file>

<file path=xl/calcChain.xml><?xml version="1.0" encoding="utf-8"?>
<calcChain xmlns="http://schemas.openxmlformats.org/spreadsheetml/2006/main">
  <c r="H15" i="12" l="1"/>
  <c r="N23" i="13"/>
  <c r="N11" i="13"/>
  <c r="N12" i="13"/>
  <c r="N13" i="13"/>
  <c r="N14" i="13"/>
  <c r="N9" i="13" s="1"/>
  <c r="N15" i="13"/>
  <c r="M13" i="13"/>
  <c r="I31" i="12" l="1"/>
  <c r="I9" i="12"/>
  <c r="I10" i="12"/>
  <c r="I11" i="12"/>
  <c r="J11" i="12"/>
  <c r="K11" i="12"/>
  <c r="J13" i="12"/>
  <c r="K13" i="12"/>
  <c r="I13" i="12"/>
  <c r="I15" i="12"/>
  <c r="J15" i="12"/>
  <c r="K15" i="12"/>
  <c r="I39" i="12"/>
  <c r="I7" i="12" l="1"/>
  <c r="K15" i="13"/>
  <c r="L15" i="13"/>
  <c r="H9" i="12"/>
  <c r="H10" i="12"/>
  <c r="G10" i="12"/>
  <c r="J10" i="12"/>
  <c r="F10" i="12"/>
  <c r="L14" i="13"/>
  <c r="M14" i="13"/>
  <c r="I12" i="13"/>
  <c r="E10" i="12"/>
  <c r="D10" i="12"/>
  <c r="J12" i="13"/>
  <c r="J15" i="13"/>
  <c r="E47" i="12"/>
  <c r="D47" i="12"/>
  <c r="L26" i="13"/>
  <c r="L12" i="13" s="1"/>
  <c r="M26" i="13"/>
  <c r="M12" i="13" s="1"/>
  <c r="K26" i="13"/>
  <c r="K12" i="13" s="1"/>
  <c r="E9" i="12"/>
  <c r="E11" i="12"/>
  <c r="E13" i="12"/>
  <c r="D9" i="12"/>
  <c r="D11" i="12"/>
  <c r="D13" i="12"/>
  <c r="E15" i="12"/>
  <c r="D15" i="12"/>
  <c r="J11" i="13"/>
  <c r="M15" i="13"/>
  <c r="I15" i="13"/>
  <c r="E7" i="12" l="1"/>
  <c r="D7" i="12"/>
  <c r="J29" i="13"/>
  <c r="I29" i="13"/>
  <c r="K10" i="12"/>
  <c r="P12" i="13"/>
  <c r="O12" i="13"/>
  <c r="F39" i="12"/>
  <c r="G39" i="12"/>
  <c r="H39" i="12"/>
  <c r="J39" i="12"/>
  <c r="K39" i="12"/>
  <c r="P11" i="13"/>
  <c r="L11" i="13"/>
  <c r="L9" i="13" s="1"/>
  <c r="M11" i="13"/>
  <c r="M9" i="13" s="1"/>
  <c r="O11" i="13"/>
  <c r="K11" i="13"/>
  <c r="O15" i="13"/>
  <c r="P15" i="13"/>
  <c r="P26" i="13"/>
  <c r="O26" i="13"/>
  <c r="F25" i="1" l="1"/>
  <c r="F24" i="1"/>
  <c r="P14" i="13"/>
  <c r="P9" i="13" s="1"/>
  <c r="O14" i="13"/>
  <c r="O9" i="13" s="1"/>
  <c r="K14" i="13"/>
  <c r="K9" i="13" s="1"/>
  <c r="P23" i="13"/>
  <c r="O23" i="13"/>
  <c r="L23" i="13"/>
  <c r="M23" i="13"/>
  <c r="K23" i="13"/>
  <c r="K9" i="12"/>
  <c r="J9" i="12"/>
  <c r="G9" i="12"/>
  <c r="G11" i="12"/>
  <c r="H11" i="12"/>
  <c r="G13" i="12"/>
  <c r="H13" i="12"/>
  <c r="F13" i="12"/>
  <c r="F11" i="12"/>
  <c r="F9" i="12"/>
  <c r="K31" i="12"/>
  <c r="J31" i="12"/>
  <c r="G31" i="12"/>
  <c r="H31" i="12"/>
  <c r="F31" i="12"/>
  <c r="G15" i="12"/>
  <c r="F15" i="12"/>
  <c r="E31" i="12"/>
  <c r="D31" i="12"/>
  <c r="J23" i="13"/>
  <c r="I23" i="13"/>
  <c r="J14" i="13"/>
  <c r="J9" i="13" s="1"/>
  <c r="I14" i="13"/>
  <c r="I11" i="13"/>
  <c r="J7" i="12" l="1"/>
  <c r="H7" i="12"/>
  <c r="F7" i="12"/>
  <c r="G7" i="12"/>
  <c r="I9" i="13"/>
  <c r="K7" i="12"/>
  <c r="B7" i="12"/>
  <c r="B15" i="12" l="1"/>
</calcChain>
</file>

<file path=xl/sharedStrings.xml><?xml version="1.0" encoding="utf-8"?>
<sst xmlns="http://schemas.openxmlformats.org/spreadsheetml/2006/main" count="306" uniqueCount="136">
  <si>
    <t>№ п/п</t>
  </si>
  <si>
    <t>Плановый период</t>
  </si>
  <si>
    <t>план</t>
  </si>
  <si>
    <t>факт</t>
  </si>
  <si>
    <t>Примечание (оценка рисков невыполнения показателей по программе, причины не выполнения, выбор действий по преодолению)</t>
  </si>
  <si>
    <t>тыс. рублей</t>
  </si>
  <si>
    <t>Ед. измере-ния</t>
  </si>
  <si>
    <t>Весовой критерий</t>
  </si>
  <si>
    <t>значение на конец года</t>
  </si>
  <si>
    <t>Статус</t>
  </si>
  <si>
    <t xml:space="preserve">Всего                    </t>
  </si>
  <si>
    <t xml:space="preserve">в том числе:             </t>
  </si>
  <si>
    <t xml:space="preserve">краевой бюджет           </t>
  </si>
  <si>
    <t>юридические лица</t>
  </si>
  <si>
    <t xml:space="preserve">Код бюджетной классификации </t>
  </si>
  <si>
    <t>ГРБС</t>
  </si>
  <si>
    <t>ЦСР</t>
  </si>
  <si>
    <t>ВР</t>
  </si>
  <si>
    <t xml:space="preserve">всего расходные обязательства </t>
  </si>
  <si>
    <t>Рз Пр</t>
  </si>
  <si>
    <t>Подпрограмма 1</t>
  </si>
  <si>
    <t>Примечание</t>
  </si>
  <si>
    <t xml:space="preserve">Примечание </t>
  </si>
  <si>
    <t>Источники финансирования</t>
  </si>
  <si>
    <t xml:space="preserve">внебюджетные  источники                 </t>
  </si>
  <si>
    <t>Наименование  программы, подпрограммы</t>
  </si>
  <si>
    <t>Наименовние ГРБС</t>
  </si>
  <si>
    <t>в том числе по ГРБС:</t>
  </si>
  <si>
    <t>Муниципальная программа</t>
  </si>
  <si>
    <t>Наименование муниципальной программы, подпрограммы муниципальной программы</t>
  </si>
  <si>
    <t>бюджеты поселений</t>
  </si>
  <si>
    <t xml:space="preserve">бюджеты поселений </t>
  </si>
  <si>
    <t>краевой бюджет</t>
  </si>
  <si>
    <t xml:space="preserve">районный бюджет           </t>
  </si>
  <si>
    <t>009</t>
  </si>
  <si>
    <t>"Дороги Емельяновского района"</t>
  </si>
  <si>
    <t>"Развитие транспорта в Емельяновском районе"</t>
  </si>
  <si>
    <t>Протяженность автомобильных дорог общего пользования местного значения, не отвечающих нормативным требованиям</t>
  </si>
  <si>
    <t>км</t>
  </si>
  <si>
    <t>Доля протяженности автомобильных дорог общего пользования местного значения, не отвечающих нормативным требованиям, в общей протяженности автомобильных дорог общего пользования местного значения</t>
  </si>
  <si>
    <t>%</t>
  </si>
  <si>
    <t>Транспортная подвижность населения</t>
  </si>
  <si>
    <t>Количество поездок</t>
  </si>
  <si>
    <t>Объем субсидий  на 1 пассажира</t>
  </si>
  <si>
    <t>Объем субсидий на 1 км</t>
  </si>
  <si>
    <t>руб/км</t>
  </si>
  <si>
    <t>ед</t>
  </si>
  <si>
    <t>090</t>
  </si>
  <si>
    <t>поездок/чел</t>
  </si>
  <si>
    <t>руб/пасс</t>
  </si>
  <si>
    <t>Х</t>
  </si>
  <si>
    <t>МКУ "Управление строительства, ЖКХ и экологии"</t>
  </si>
  <si>
    <t>х</t>
  </si>
  <si>
    <t>Администрация Емельяновского района</t>
  </si>
  <si>
    <t>МКУ "Финансовое управление"</t>
  </si>
  <si>
    <t>Цель, целевые показатели, задачи, показатели результативности</t>
  </si>
  <si>
    <t>январь-июнь</t>
  </si>
  <si>
    <t>Статус (муниципальная программа Емельяновского района, подпрограмма, отдельное мероприятие  муниципальной программы Емельяновского района)</t>
  </si>
  <si>
    <t>1.</t>
  </si>
  <si>
    <t>Муниципальная программа Емельяновского района</t>
  </si>
  <si>
    <t>Расходы по годам, тыс.рублей</t>
  </si>
  <si>
    <t>Муниципальное казенное учреждение "Финансовое управление администрации Емельяновского района Красноярского края"</t>
  </si>
  <si>
    <t>072</t>
  </si>
  <si>
    <t>Доля протяженности автомобильных дорог общего пользования местного значения, на которой проведены работы по содержанию в общей протяженности сети</t>
  </si>
  <si>
    <t>Доля протяженности  автомобильных дорог  общего пользования местного значения, на которых проведены работы по ремонту и капитальному  ремонту,  в общей протяженности сети</t>
  </si>
  <si>
    <t>Протяженность автомобильных дорог, общего пользования местного значения городских и сельских поселений района, на которых выполнены работы по содержанию</t>
  </si>
  <si>
    <t>Протяженность автомобильных дорог, общего пользования местного значения городских и сельских поселений  района, на которых выполнены ремонтные работы</t>
  </si>
  <si>
    <t xml:space="preserve">Протяженность  автомобильных дорог являющихся подъездами  к садоводческим обществам, на которых проведены  работы по ремонту </t>
  </si>
  <si>
    <t>Доля детей, задействованных в работе  по профилактике  детского  дорожно-транспортного  травматизма</t>
  </si>
  <si>
    <t xml:space="preserve">Социальный риск (число лиц, погибших  в дорожно-транспортных происшествиях, на 100 тыс. населения) </t>
  </si>
  <si>
    <t xml:space="preserve">Транспортный риск (число лиц,  погибших в дорожно-транспортных происшествиях, на 10 тыс. транспортных средств) </t>
  </si>
  <si>
    <t>Отдельное мероприятие: Предоставление субсидий юридическим лицам (за исключением государственных и муниципальных учреждений) и индивидуальным предпринимателям в целях возмещения недополученных доходов, возникающих в связи с регулярными перевозками пассажиров автомобильным транспортом  по муниципальным  маршрутам  с небольшой интенсивностью  пассажиропотока</t>
  </si>
  <si>
    <t>человек на 100 тысяч населения</t>
  </si>
  <si>
    <t>человек на 10 тысяч транспортных средств</t>
  </si>
  <si>
    <t>дорожный фонд</t>
  </si>
  <si>
    <t>Предоставление субсидий юридическим лицам (за исключением государственных и муниципальных учреждений) и индивидуальным предпринимателям в целях возмещения недополученных доходов, возникающих в связи с регулярными перевозками пассажиров автомобильным транспортом по муниципальным маршрутам с небольшой интенсивностью пассажиропотока в рамках отдельных мероприятий муниципальной программы «Развитие транспорта в Емельяновском районе»</t>
  </si>
  <si>
    <t>Протяженность автомобильных дорог общего пользования местного значения, на которых выполнены ремонтные работы</t>
  </si>
  <si>
    <t>2021 год</t>
  </si>
  <si>
    <t xml:space="preserve">Количество зарегистрированных нарушений правил дорожного движения на территории Емельяновского района </t>
  </si>
  <si>
    <t>Количество ДТП, с участием несовершеннолетних</t>
  </si>
  <si>
    <t>Число детей погибших в ДТП</t>
  </si>
  <si>
    <t>происшествий</t>
  </si>
  <si>
    <t>число детей</t>
  </si>
  <si>
    <t>Доля учащихся (воспитанников) задействованных в мероприятиях по профилактике ДТП</t>
  </si>
  <si>
    <t>"Формирование законопослушного поведения участников дорожного движения"</t>
  </si>
  <si>
    <t>Подпрограмма 2</t>
  </si>
  <si>
    <t xml:space="preserve">2021 год </t>
  </si>
  <si>
    <t>Отдельное мероприятие 1</t>
  </si>
  <si>
    <t>Отдельное мероприятие 2</t>
  </si>
  <si>
    <t>Отдельное мероприятие: Возмещение задолженности ИП Никитину И.В. за пассажирские перевозки за период с января по май 2017 года, на основании решений Арбитражного суда Красноярского края по делу №А33-19656/2018 от 09.11.2018, №А33-19658/218 от 12.11.2018</t>
  </si>
  <si>
    <t>Оплата кредиторской задолженности по решению суда</t>
  </si>
  <si>
    <t>единиц</t>
  </si>
  <si>
    <t>2019 (отчетный год)</t>
  </si>
  <si>
    <t>2020 (текущий год)</t>
  </si>
  <si>
    <t>2022 год</t>
  </si>
  <si>
    <t>Задача: Погашение кредиторской задолженности по решению суда</t>
  </si>
  <si>
    <t xml:space="preserve">2022 год </t>
  </si>
  <si>
    <t>2022год</t>
  </si>
  <si>
    <t>Организация регулярных перевозок пассажиров и багажа автомобильным транспортом по муниципальным маршрутам пригородного сообщения по регулируемым тарифам</t>
  </si>
  <si>
    <t>всего расходные обязательства по отдельному мероприятию</t>
  </si>
  <si>
    <t>Муниципальное казенное учреждение "Управление образование  администрации Емельяновского района Красноярского края"</t>
  </si>
  <si>
    <t xml:space="preserve">Отдельное мероприятие </t>
  </si>
  <si>
    <t>Отдельное мероприятие</t>
  </si>
  <si>
    <t>Возмещение задолженности ИП Никитину И.В. за пассажирские перевозки за период с января по май 2017 года, на основании решений Арбитражного суда Красноярского края по делу №А33-19656/2018 от 09.11.2018, №А33-19658/218 от 12.11.2018</t>
  </si>
  <si>
    <t>Рост показателя связан с уменьшением количества перевезенных пассажиров</t>
  </si>
  <si>
    <t>И.о.руководителя МКУ "Управление строительства   администрации Емельяновского района"</t>
  </si>
  <si>
    <t xml:space="preserve">Информация
о целевых показателях муниципальной  программы "Развитие транспорта в Емельяновском районе"
 и показателях результативности подпрограмм  и отдельных  мероприятий 
муниципальной  программы Емельяновского района за  2020 года
</t>
  </si>
  <si>
    <t>Информация об использовании бюджетных ассигнований районного бюджета и иных средств на реализацию отдельных мероприятий муниципальной программы "Развитие транспорта в Емельяновском районе" за   2020 год и подпрограмм с указанием плановых и фактических значений (с расшифровкой по главным распорядителям средств районного бюджета, подпрограммам, отдельным мероприятиям муниципальной программы Емельяновского района, а также по годам реализации муниципальной программы Емельяновского района)</t>
  </si>
  <si>
    <t xml:space="preserve">Информация
об использовании бюджетных ассигнований районного бюджета
и иных средств на реализацию муниципальной программы "Развитие транспорта в Емельяновском районе"  за  2020 года с указанием плановых
и фактических значений
</t>
  </si>
  <si>
    <t>1.1.</t>
  </si>
  <si>
    <t>Подпрограмма : "Дороги Емельяновского района"</t>
  </si>
  <si>
    <t>1.2.</t>
  </si>
  <si>
    <t xml:space="preserve">Подпрограмма: Формирование законопослушного поведения участников дорожного движения
</t>
  </si>
  <si>
    <t>Цель : Развитие современной и эффективной траспортной инфраструктуры</t>
  </si>
  <si>
    <t>В рамках работ по содержанию , были проведены работы,за счет которых увеличился показатель,автомобильные дороги достигли нормативных значений</t>
  </si>
  <si>
    <t>В 2020 году было приостановлено финансирование по программе ремонт подъездов  к садоводческим обществам, следовательно показатель уменьшился</t>
  </si>
  <si>
    <t>Доля заключенных муниципальных контрактов конкурентным способом</t>
  </si>
  <si>
    <t>Заключены контракты без конкурсной процедуры с единственным поставщиком</t>
  </si>
  <si>
    <t>шт.</t>
  </si>
  <si>
    <t>Количество общеобразовательных учреждений обустроенных в соответствии с техническими требованиями обеспечения безопасности дорожного движения</t>
  </si>
  <si>
    <t>Количество автомобильных дорог на которых проведена паспортизация</t>
  </si>
  <si>
    <t>1.3.</t>
  </si>
  <si>
    <t xml:space="preserve">Отдельное мероприятие: Организация регулярных перевозок пассажиров и багажа автомобильным транспортом по муниципальным маршрутам пригородного сообщения по регулируемым тарифам </t>
  </si>
  <si>
    <t>1.4.</t>
  </si>
  <si>
    <t>Количество заключеных муниципальных контрактов конкурентным способом</t>
  </si>
  <si>
    <t>МБОУ Стеклозаводская СОШ;МБОУ Тальская СОШ;МБОУ Зеледеевская СОШ</t>
  </si>
  <si>
    <t>Задача : Обеспечение сохранности, модернизация и развития сети автомобильных дорог района</t>
  </si>
  <si>
    <t xml:space="preserve">Задача : Обеспечение безопасности дорожного движения ,сокращение количества дорожно-транспортных происшествий с участием несовершеннолетних </t>
  </si>
  <si>
    <t>Задача: Создание условий для предоставления транспортных услуг населению и организацию транспортного обслуживания населения между поселениями в границах муниципального района</t>
  </si>
  <si>
    <t>Задача : Обеспечение конкурентной среды в организации работ по выполнению регулярных перевозок пассажиров и багажа автомобильным транспортом в Емельяновском районе</t>
  </si>
  <si>
    <t>снижение показателя в связи с увеличением транспортных средств в 2020 -32945 ед.,2019-18157 ед.</t>
  </si>
  <si>
    <t>погибших в ДТП 2019-56 чел, погибших в ДТП  2020-44 чел.</t>
  </si>
  <si>
    <t>Н.Д. Ибрагимов</t>
  </si>
  <si>
    <t>_____________________Н.Д. Ибрагимов</t>
  </si>
  <si>
    <t>_______________________Н.Д. Ибрагимов</t>
  </si>
  <si>
    <t xml:space="preserve">Выполнены работы по содержанию за счет дополнительного финансирования предусмотренного районным бюджетом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</si>
</sst>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_-* #,##0.00\ _₽_-;\-* #,##0.00\ _₽_-;_-* &quot;-&quot;??\ _₽_-;_-@_-"/>
    <numFmt numFmtId="165" formatCode="#,##0.0"/>
    <numFmt numFmtId="166" formatCode="0.0"/>
    <numFmt numFmtId="167" formatCode="#,##0.00000"/>
    <numFmt numFmtId="168" formatCode="0.00000"/>
    <numFmt numFmtId="169" formatCode="#,##0.0000"/>
    <numFmt numFmtId="170" formatCode="_-* #,##0.00000\ _₽_-;\-* #,##0.00000\ _₽_-;_-* &quot;-&quot;??\ _₽_-;_-@_-"/>
    <numFmt numFmtId="171" formatCode="0.000000"/>
    <numFmt numFmtId="172" formatCode="#,##0.000"/>
    <numFmt numFmtId="173" formatCode="0.0000"/>
    <numFmt numFmtId="174" formatCode="0.000"/>
  </numFmts>
  <fonts count="11" x14ac:knownFonts="1">
    <font>
      <sz val="10"/>
      <name val="Arial Cyr"/>
      <charset val="204"/>
    </font>
    <font>
      <sz val="8"/>
      <name val="Arial Cyr"/>
      <charset val="204"/>
    </font>
    <font>
      <sz val="9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 Cyr"/>
      <charset val="204"/>
    </font>
    <font>
      <sz val="14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3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164" fontId="7" fillId="0" borderId="0" applyFont="0" applyFill="0" applyBorder="0" applyAlignment="0" applyProtection="0"/>
  </cellStyleXfs>
  <cellXfs count="285">
    <xf numFmtId="0" fontId="0" fillId="0" borderId="0" xfId="0"/>
    <xf numFmtId="0" fontId="2" fillId="0" borderId="0" xfId="0" applyFont="1" applyFill="1" applyBorder="1" applyAlignment="1">
      <alignment horizontal="left" wrapText="1"/>
    </xf>
    <xf numFmtId="0" fontId="4" fillId="0" borderId="0" xfId="0" applyFont="1"/>
    <xf numFmtId="0" fontId="4" fillId="0" borderId="0" xfId="0" applyFont="1" applyBorder="1"/>
    <xf numFmtId="0" fontId="2" fillId="0" borderId="0" xfId="0" applyFont="1" applyFill="1" applyAlignment="1">
      <alignment wrapText="1"/>
    </xf>
    <xf numFmtId="0" fontId="2" fillId="0" borderId="0" xfId="0" applyFont="1" applyFill="1" applyAlignment="1">
      <alignment horizontal="center" wrapText="1"/>
    </xf>
    <xf numFmtId="0" fontId="2" fillId="0" borderId="0" xfId="0" applyFont="1" applyFill="1" applyBorder="1" applyAlignment="1">
      <alignment wrapText="1"/>
    </xf>
    <xf numFmtId="0" fontId="2" fillId="0" borderId="0" xfId="0" applyFont="1" applyFill="1" applyBorder="1" applyAlignment="1">
      <alignment horizontal="center" wrapText="1"/>
    </xf>
    <xf numFmtId="49" fontId="2" fillId="0" borderId="0" xfId="0" applyNumberFormat="1" applyFont="1" applyFill="1" applyBorder="1" applyAlignment="1">
      <alignment horizontal="left" wrapText="1"/>
    </xf>
    <xf numFmtId="0" fontId="5" fillId="0" borderId="0" xfId="0" applyFont="1" applyAlignment="1">
      <alignment horizontal="center" wrapText="1"/>
    </xf>
    <xf numFmtId="49" fontId="2" fillId="0" borderId="0" xfId="0" applyNumberFormat="1" applyFont="1" applyFill="1" applyAlignment="1">
      <alignment horizontal="left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top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/>
    <xf numFmtId="4" fontId="6" fillId="0" borderId="1" xfId="0" applyNumberFormat="1" applyFont="1" applyBorder="1" applyAlignment="1">
      <alignment wrapText="1"/>
    </xf>
    <xf numFmtId="0" fontId="3" fillId="0" borderId="0" xfId="0" applyFont="1" applyFill="1" applyBorder="1" applyAlignment="1"/>
    <xf numFmtId="0" fontId="4" fillId="0" borderId="0" xfId="0" applyFont="1" applyFill="1"/>
    <xf numFmtId="165" fontId="6" fillId="0" borderId="1" xfId="0" applyNumberFormat="1" applyFont="1" applyBorder="1"/>
    <xf numFmtId="167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vertical="top" wrapText="1"/>
    </xf>
    <xf numFmtId="0" fontId="6" fillId="0" borderId="1" xfId="0" applyFont="1" applyFill="1" applyBorder="1"/>
    <xf numFmtId="0" fontId="6" fillId="0" borderId="1" xfId="0" applyFont="1" applyFill="1" applyBorder="1" applyAlignment="1">
      <alignment wrapText="1"/>
    </xf>
    <xf numFmtId="165" fontId="6" fillId="0" borderId="1" xfId="0" applyNumberFormat="1" applyFont="1" applyFill="1" applyBorder="1" applyAlignment="1">
      <alignment wrapText="1"/>
    </xf>
    <xf numFmtId="165" fontId="6" fillId="0" borderId="1" xfId="0" applyNumberFormat="1" applyFont="1" applyFill="1" applyBorder="1"/>
    <xf numFmtId="166" fontId="6" fillId="0" borderId="1" xfId="0" applyNumberFormat="1" applyFont="1" applyFill="1" applyBorder="1"/>
    <xf numFmtId="168" fontId="6" fillId="0" borderId="1" xfId="0" applyNumberFormat="1" applyFont="1" applyFill="1" applyBorder="1" applyAlignment="1">
      <alignment wrapText="1"/>
    </xf>
    <xf numFmtId="166" fontId="6" fillId="0" borderId="1" xfId="0" applyNumberFormat="1" applyFont="1" applyFill="1" applyBorder="1" applyAlignment="1">
      <alignment wrapText="1"/>
    </xf>
    <xf numFmtId="168" fontId="6" fillId="0" borderId="1" xfId="0" applyNumberFormat="1" applyFont="1" applyFill="1" applyBorder="1"/>
    <xf numFmtId="167" fontId="6" fillId="0" borderId="1" xfId="0" applyNumberFormat="1" applyFont="1" applyBorder="1" applyAlignment="1">
      <alignment wrapText="1"/>
    </xf>
    <xf numFmtId="0" fontId="4" fillId="0" borderId="0" xfId="0" applyFont="1" applyFill="1" applyAlignment="1"/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/>
    </xf>
    <xf numFmtId="0" fontId="6" fillId="0" borderId="1" xfId="0" applyFont="1" applyFill="1" applyBorder="1" applyAlignment="1">
      <alignment vertical="top" wrapText="1"/>
    </xf>
    <xf numFmtId="165" fontId="6" fillId="0" borderId="1" xfId="0" applyNumberFormat="1" applyFont="1" applyBorder="1" applyAlignment="1">
      <alignment wrapText="1"/>
    </xf>
    <xf numFmtId="0" fontId="6" fillId="0" borderId="6" xfId="0" applyFont="1" applyBorder="1" applyAlignment="1">
      <alignment horizontal="center" vertical="center" wrapText="1"/>
    </xf>
    <xf numFmtId="165" fontId="6" fillId="0" borderId="6" xfId="0" applyNumberFormat="1" applyFont="1" applyFill="1" applyBorder="1"/>
    <xf numFmtId="166" fontId="6" fillId="0" borderId="6" xfId="0" applyNumberFormat="1" applyFont="1" applyFill="1" applyBorder="1"/>
    <xf numFmtId="0" fontId="6" fillId="0" borderId="1" xfId="0" applyFont="1" applyFill="1" applyBorder="1" applyAlignment="1">
      <alignment vertical="top" wrapText="1"/>
    </xf>
    <xf numFmtId="0" fontId="6" fillId="0" borderId="1" xfId="0" applyFont="1" applyFill="1" applyBorder="1" applyAlignment="1">
      <alignment vertical="top" wrapText="1"/>
    </xf>
    <xf numFmtId="168" fontId="6" fillId="0" borderId="12" xfId="0" applyNumberFormat="1" applyFont="1" applyFill="1" applyBorder="1" applyAlignment="1" applyProtection="1">
      <alignment horizontal="right" vertical="center" wrapText="1"/>
    </xf>
    <xf numFmtId="168" fontId="6" fillId="0" borderId="1" xfId="0" applyNumberFormat="1" applyFont="1" applyFill="1" applyBorder="1" applyAlignment="1">
      <alignment vertical="top"/>
    </xf>
    <xf numFmtId="166" fontId="6" fillId="0" borderId="1" xfId="0" applyNumberFormat="1" applyFont="1" applyFill="1" applyBorder="1" applyAlignment="1">
      <alignment vertical="top" wrapText="1"/>
    </xf>
    <xf numFmtId="165" fontId="6" fillId="0" borderId="1" xfId="0" applyNumberFormat="1" applyFont="1" applyFill="1" applyBorder="1" applyAlignment="1">
      <alignment vertical="top" wrapText="1"/>
    </xf>
    <xf numFmtId="0" fontId="6" fillId="0" borderId="1" xfId="0" applyFont="1" applyFill="1" applyBorder="1" applyAlignment="1">
      <alignment vertical="top"/>
    </xf>
    <xf numFmtId="0" fontId="4" fillId="0" borderId="0" xfId="0" applyFont="1" applyFill="1" applyAlignment="1">
      <alignment vertical="top"/>
    </xf>
    <xf numFmtId="167" fontId="6" fillId="0" borderId="1" xfId="0" applyNumberFormat="1" applyFont="1" applyBorder="1" applyAlignment="1">
      <alignment vertical="top" wrapText="1"/>
    </xf>
    <xf numFmtId="4" fontId="4" fillId="0" borderId="0" xfId="0" applyNumberFormat="1" applyFont="1" applyAlignment="1">
      <alignment vertical="top"/>
    </xf>
    <xf numFmtId="0" fontId="4" fillId="0" borderId="0" xfId="0" applyFont="1" applyAlignment="1">
      <alignment vertical="top"/>
    </xf>
    <xf numFmtId="0" fontId="5" fillId="0" borderId="0" xfId="0" applyFont="1" applyBorder="1" applyAlignment="1">
      <alignment horizontal="center" wrapText="1"/>
    </xf>
    <xf numFmtId="0" fontId="3" fillId="0" borderId="0" xfId="0" applyFont="1" applyBorder="1" applyAlignment="1">
      <alignment horizontal="right"/>
    </xf>
    <xf numFmtId="2" fontId="2" fillId="0" borderId="0" xfId="0" applyNumberFormat="1" applyFont="1" applyFill="1" applyBorder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vertical="top" wrapText="1"/>
    </xf>
    <xf numFmtId="171" fontId="6" fillId="0" borderId="1" xfId="0" applyNumberFormat="1" applyFont="1" applyFill="1" applyBorder="1"/>
    <xf numFmtId="168" fontId="6" fillId="0" borderId="6" xfId="0" applyNumberFormat="1" applyFont="1" applyBorder="1" applyAlignment="1">
      <alignment vertical="top" wrapText="1"/>
    </xf>
    <xf numFmtId="0" fontId="6" fillId="0" borderId="0" xfId="0" applyFont="1"/>
    <xf numFmtId="49" fontId="6" fillId="0" borderId="0" xfId="0" applyNumberFormat="1" applyFont="1"/>
    <xf numFmtId="0" fontId="6" fillId="0" borderId="0" xfId="0" applyFont="1" applyFill="1"/>
    <xf numFmtId="49" fontId="6" fillId="0" borderId="0" xfId="0" applyNumberFormat="1" applyFont="1" applyFill="1"/>
    <xf numFmtId="0" fontId="8" fillId="0" borderId="0" xfId="0" applyFont="1" applyFill="1" applyBorder="1" applyAlignment="1">
      <alignment horizontal="center" vertical="center" wrapText="1"/>
    </xf>
    <xf numFmtId="49" fontId="3" fillId="0" borderId="0" xfId="0" applyNumberFormat="1" applyFont="1" applyFill="1" applyAlignment="1">
      <alignment horizontal="left" wrapText="1"/>
    </xf>
    <xf numFmtId="0" fontId="3" fillId="0" borderId="0" xfId="0" applyFont="1" applyFill="1" applyAlignment="1">
      <alignment wrapText="1"/>
    </xf>
    <xf numFmtId="0" fontId="3" fillId="0" borderId="0" xfId="0" applyFont="1" applyFill="1" applyAlignment="1">
      <alignment horizont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vertical="top" wrapText="1"/>
    </xf>
    <xf numFmtId="0" fontId="5" fillId="0" borderId="7" xfId="0" applyFont="1" applyFill="1" applyBorder="1" applyAlignment="1">
      <alignment vertical="top" wrapText="1"/>
    </xf>
    <xf numFmtId="0" fontId="5" fillId="0" borderId="8" xfId="0" applyFont="1" applyFill="1" applyBorder="1" applyAlignment="1">
      <alignment vertical="top" wrapText="1"/>
    </xf>
    <xf numFmtId="0" fontId="5" fillId="0" borderId="0" xfId="0" applyFont="1" applyFill="1" applyAlignment="1">
      <alignment vertical="top" wrapText="1"/>
    </xf>
    <xf numFmtId="49" fontId="3" fillId="0" borderId="1" xfId="0" applyNumberFormat="1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vertical="top"/>
    </xf>
    <xf numFmtId="2" fontId="3" fillId="0" borderId="4" xfId="0" applyNumberFormat="1" applyFont="1" applyFill="1" applyBorder="1" applyAlignment="1">
      <alignment horizontal="center" vertical="top" wrapText="1"/>
    </xf>
    <xf numFmtId="2" fontId="3" fillId="2" borderId="4" xfId="0" applyNumberFormat="1" applyFont="1" applyFill="1" applyBorder="1" applyAlignment="1">
      <alignment horizontal="center" vertical="top"/>
    </xf>
    <xf numFmtId="2" fontId="3" fillId="0" borderId="9" xfId="0" applyNumberFormat="1" applyFont="1" applyFill="1" applyBorder="1" applyAlignment="1">
      <alignment horizontal="center" vertical="top" wrapText="1"/>
    </xf>
    <xf numFmtId="2" fontId="3" fillId="0" borderId="4" xfId="0" applyNumberFormat="1" applyFont="1" applyFill="1" applyBorder="1" applyAlignment="1">
      <alignment horizontal="center" vertical="top"/>
    </xf>
    <xf numFmtId="0" fontId="3" fillId="0" borderId="8" xfId="0" applyFont="1" applyFill="1" applyBorder="1" applyAlignment="1">
      <alignment horizontal="center" vertical="top" wrapText="1"/>
    </xf>
    <xf numFmtId="0" fontId="3" fillId="0" borderId="0" xfId="0" applyFont="1" applyFill="1" applyAlignment="1">
      <alignment vertical="top" wrapText="1"/>
    </xf>
    <xf numFmtId="0" fontId="3" fillId="0" borderId="1" xfId="0" applyFont="1" applyFill="1" applyBorder="1" applyAlignment="1">
      <alignment horizontal="center" vertical="top"/>
    </xf>
    <xf numFmtId="2" fontId="3" fillId="0" borderId="1" xfId="0" applyNumberFormat="1" applyFont="1" applyFill="1" applyBorder="1" applyAlignment="1">
      <alignment horizontal="center" vertical="top" wrapText="1"/>
    </xf>
    <xf numFmtId="2" fontId="3" fillId="2" borderId="1" xfId="0" applyNumberFormat="1" applyFont="1" applyFill="1" applyBorder="1" applyAlignment="1">
      <alignment horizontal="center" vertical="top"/>
    </xf>
    <xf numFmtId="2" fontId="3" fillId="0" borderId="1" xfId="0" applyNumberFormat="1" applyFont="1" applyFill="1" applyBorder="1" applyAlignment="1">
      <alignment horizontal="center" vertical="top"/>
    </xf>
    <xf numFmtId="2" fontId="3" fillId="0" borderId="6" xfId="0" applyNumberFormat="1" applyFont="1" applyFill="1" applyBorder="1" applyAlignment="1">
      <alignment horizontal="center" vertical="top" wrapText="1"/>
    </xf>
    <xf numFmtId="0" fontId="3" fillId="0" borderId="1" xfId="0" applyNumberFormat="1" applyFont="1" applyFill="1" applyBorder="1" applyAlignment="1">
      <alignment horizontal="center" vertical="top"/>
    </xf>
    <xf numFmtId="0" fontId="3" fillId="0" borderId="1" xfId="0" applyNumberFormat="1" applyFont="1" applyFill="1" applyBorder="1" applyAlignment="1">
      <alignment horizontal="center" vertical="top" wrapText="1"/>
    </xf>
    <xf numFmtId="0" fontId="3" fillId="2" borderId="1" xfId="0" applyNumberFormat="1" applyFont="1" applyFill="1" applyBorder="1" applyAlignment="1">
      <alignment horizontal="center" vertical="top"/>
    </xf>
    <xf numFmtId="0" fontId="3" fillId="0" borderId="6" xfId="0" applyNumberFormat="1" applyFont="1" applyFill="1" applyBorder="1" applyAlignment="1">
      <alignment horizontal="center" vertical="top" wrapText="1"/>
    </xf>
    <xf numFmtId="166" fontId="3" fillId="0" borderId="1" xfId="0" applyNumberFormat="1" applyFont="1" applyFill="1" applyBorder="1" applyAlignment="1">
      <alignment horizontal="center" vertical="top" wrapText="1"/>
    </xf>
    <xf numFmtId="166" fontId="3" fillId="0" borderId="1" xfId="0" applyNumberFormat="1" applyFont="1" applyFill="1" applyBorder="1" applyAlignment="1">
      <alignment horizontal="center" vertical="top"/>
    </xf>
    <xf numFmtId="49" fontId="5" fillId="0" borderId="4" xfId="0" applyNumberFormat="1" applyFont="1" applyFill="1" applyBorder="1" applyAlignment="1">
      <alignment horizontal="left" vertical="top" wrapText="1"/>
    </xf>
    <xf numFmtId="49" fontId="5" fillId="0" borderId="2" xfId="0" applyNumberFormat="1" applyFont="1" applyFill="1" applyBorder="1" applyAlignment="1">
      <alignment horizontal="left" vertical="top" wrapText="1"/>
    </xf>
    <xf numFmtId="49" fontId="3" fillId="0" borderId="0" xfId="0" applyNumberFormat="1" applyFont="1" applyFill="1" applyBorder="1" applyAlignment="1">
      <alignment horizontal="left" wrapText="1"/>
    </xf>
    <xf numFmtId="0" fontId="3" fillId="0" borderId="0" xfId="0" applyFont="1" applyFill="1" applyBorder="1" applyAlignment="1">
      <alignment wrapText="1"/>
    </xf>
    <xf numFmtId="49" fontId="3" fillId="0" borderId="1" xfId="0" applyNumberFormat="1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center" wrapText="1"/>
    </xf>
    <xf numFmtId="0" fontId="3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Fill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 applyAlignment="1"/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center" vertical="top"/>
    </xf>
    <xf numFmtId="49" fontId="5" fillId="0" borderId="1" xfId="0" applyNumberFormat="1" applyFont="1" applyFill="1" applyBorder="1" applyAlignment="1">
      <alignment horizontal="center" vertical="top"/>
    </xf>
    <xf numFmtId="167" fontId="5" fillId="0" borderId="1" xfId="0" applyNumberFormat="1" applyFont="1" applyFill="1" applyBorder="1" applyAlignment="1">
      <alignment horizontal="left" vertical="top"/>
    </xf>
    <xf numFmtId="0" fontId="5" fillId="0" borderId="0" xfId="0" applyFont="1" applyFill="1" applyAlignment="1">
      <alignment horizontal="left" vertical="top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top"/>
    </xf>
    <xf numFmtId="49" fontId="3" fillId="0" borderId="1" xfId="0" applyNumberFormat="1" applyFont="1" applyBorder="1" applyAlignment="1">
      <alignment horizontal="center" vertical="top"/>
    </xf>
    <xf numFmtId="167" fontId="3" fillId="0" borderId="1" xfId="0" applyNumberFormat="1" applyFont="1" applyFill="1" applyBorder="1" applyAlignment="1">
      <alignment horizontal="left" vertical="top"/>
    </xf>
    <xf numFmtId="167" fontId="3" fillId="0" borderId="1" xfId="0" applyNumberFormat="1" applyFont="1" applyBorder="1" applyAlignment="1">
      <alignment horizontal="left" vertical="top"/>
    </xf>
    <xf numFmtId="4" fontId="3" fillId="0" borderId="1" xfId="0" applyNumberFormat="1" applyFont="1" applyBorder="1" applyAlignment="1">
      <alignment horizontal="left" vertical="top"/>
    </xf>
    <xf numFmtId="0" fontId="3" fillId="0" borderId="0" xfId="0" applyFont="1" applyAlignment="1">
      <alignment horizontal="left" vertical="top"/>
    </xf>
    <xf numFmtId="0" fontId="3" fillId="0" borderId="4" xfId="0" applyFont="1" applyBorder="1" applyAlignment="1">
      <alignment horizontal="left" vertical="top" wrapText="1"/>
    </xf>
    <xf numFmtId="0" fontId="3" fillId="0" borderId="10" xfId="0" applyFont="1" applyFill="1" applyBorder="1" applyAlignment="1">
      <alignment horizontal="left" vertical="top" wrapText="1"/>
    </xf>
    <xf numFmtId="49" fontId="3" fillId="0" borderId="1" xfId="0" applyNumberFormat="1" applyFont="1" applyFill="1" applyBorder="1" applyAlignment="1">
      <alignment horizontal="center" vertical="top"/>
    </xf>
    <xf numFmtId="167" fontId="9" fillId="0" borderId="1" xfId="0" applyNumberFormat="1" applyFont="1" applyFill="1" applyBorder="1" applyAlignment="1">
      <alignment horizontal="left" vertical="top"/>
    </xf>
    <xf numFmtId="0" fontId="5" fillId="0" borderId="8" xfId="0" applyFont="1" applyFill="1" applyBorder="1" applyAlignment="1">
      <alignment horizontal="left" vertical="top" wrapText="1"/>
    </xf>
    <xf numFmtId="4" fontId="5" fillId="0" borderId="1" xfId="0" applyNumberFormat="1" applyFont="1" applyFill="1" applyBorder="1" applyAlignment="1">
      <alignment horizontal="left" vertical="top"/>
    </xf>
    <xf numFmtId="0" fontId="3" fillId="0" borderId="8" xfId="0" applyFont="1" applyFill="1" applyBorder="1" applyAlignment="1">
      <alignment horizontal="left" vertical="top" wrapText="1"/>
    </xf>
    <xf numFmtId="4" fontId="3" fillId="0" borderId="1" xfId="0" applyNumberFormat="1" applyFont="1" applyFill="1" applyBorder="1" applyAlignment="1">
      <alignment horizontal="left" vertical="top"/>
    </xf>
    <xf numFmtId="165" fontId="3" fillId="0" borderId="1" xfId="0" applyNumberFormat="1" applyFont="1" applyFill="1" applyBorder="1" applyAlignment="1">
      <alignment horizontal="left" vertical="top"/>
    </xf>
    <xf numFmtId="0" fontId="3" fillId="0" borderId="0" xfId="0" applyFont="1" applyFill="1" applyAlignment="1">
      <alignment horizontal="left" vertical="top"/>
    </xf>
    <xf numFmtId="165" fontId="9" fillId="0" borderId="1" xfId="0" applyNumberFormat="1" applyFont="1" applyFill="1" applyBorder="1" applyAlignment="1">
      <alignment horizontal="left" vertical="top"/>
    </xf>
    <xf numFmtId="0" fontId="3" fillId="0" borderId="1" xfId="0" applyFont="1" applyFill="1" applyBorder="1" applyAlignment="1">
      <alignment horizontal="left" vertical="top" wrapText="1"/>
    </xf>
    <xf numFmtId="4" fontId="9" fillId="0" borderId="1" xfId="0" applyNumberFormat="1" applyFont="1" applyFill="1" applyBorder="1" applyAlignment="1">
      <alignment horizontal="left" vertical="top"/>
    </xf>
    <xf numFmtId="165" fontId="3" fillId="0" borderId="1" xfId="0" applyNumberFormat="1" applyFont="1" applyFill="1" applyBorder="1" applyAlignment="1">
      <alignment horizontal="center" vertical="top"/>
    </xf>
    <xf numFmtId="0" fontId="3" fillId="0" borderId="1" xfId="0" applyFont="1" applyFill="1" applyBorder="1" applyAlignment="1">
      <alignment horizontal="left" vertical="top"/>
    </xf>
    <xf numFmtId="49" fontId="3" fillId="0" borderId="1" xfId="0" applyNumberFormat="1" applyFont="1" applyFill="1" applyBorder="1" applyAlignment="1">
      <alignment horizontal="left" vertical="top"/>
    </xf>
    <xf numFmtId="168" fontId="3" fillId="0" borderId="1" xfId="0" applyNumberFormat="1" applyFont="1" applyFill="1" applyBorder="1"/>
    <xf numFmtId="171" fontId="3" fillId="0" borderId="1" xfId="0" applyNumberFormat="1" applyFont="1" applyFill="1" applyBorder="1"/>
    <xf numFmtId="165" fontId="3" fillId="0" borderId="1" xfId="0" applyNumberFormat="1" applyFont="1" applyFill="1" applyBorder="1" applyAlignment="1">
      <alignment horizontal="center"/>
    </xf>
    <xf numFmtId="0" fontId="3" fillId="0" borderId="1" xfId="0" applyFont="1" applyFill="1" applyBorder="1"/>
    <xf numFmtId="0" fontId="3" fillId="0" borderId="0" xfId="0" applyFont="1" applyFill="1"/>
    <xf numFmtId="0" fontId="5" fillId="0" borderId="6" xfId="0" applyFont="1" applyFill="1" applyBorder="1" applyAlignment="1">
      <alignment horizontal="center" vertical="top"/>
    </xf>
    <xf numFmtId="49" fontId="3" fillId="0" borderId="0" xfId="0" applyNumberFormat="1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 vertical="top"/>
    </xf>
    <xf numFmtId="0" fontId="3" fillId="0" borderId="1" xfId="0" applyFont="1" applyFill="1" applyBorder="1" applyAlignment="1">
      <alignment wrapText="1"/>
    </xf>
    <xf numFmtId="168" fontId="3" fillId="0" borderId="1" xfId="0" applyNumberFormat="1" applyFont="1" applyFill="1" applyBorder="1" applyAlignment="1">
      <alignment wrapText="1"/>
    </xf>
    <xf numFmtId="49" fontId="3" fillId="0" borderId="0" xfId="0" applyNumberFormat="1" applyFont="1" applyFill="1"/>
    <xf numFmtId="0" fontId="10" fillId="0" borderId="0" xfId="0" applyFont="1" applyBorder="1"/>
    <xf numFmtId="166" fontId="3" fillId="0" borderId="1" xfId="0" applyNumberFormat="1" applyFont="1" applyFill="1" applyBorder="1" applyAlignment="1">
      <alignment horizontal="left" vertical="top"/>
    </xf>
    <xf numFmtId="166" fontId="3" fillId="0" borderId="1" xfId="0" applyNumberFormat="1" applyFont="1" applyFill="1" applyBorder="1"/>
    <xf numFmtId="172" fontId="3" fillId="0" borderId="1" xfId="0" applyNumberFormat="1" applyFont="1" applyBorder="1" applyAlignment="1">
      <alignment horizontal="left" vertical="top"/>
    </xf>
    <xf numFmtId="172" fontId="5" fillId="0" borderId="1" xfId="0" applyNumberFormat="1" applyFont="1" applyFill="1" applyBorder="1" applyAlignment="1">
      <alignment horizontal="left" vertical="top"/>
    </xf>
    <xf numFmtId="169" fontId="5" fillId="0" borderId="1" xfId="0" applyNumberFormat="1" applyFont="1" applyFill="1" applyBorder="1" applyAlignment="1">
      <alignment horizontal="left" vertical="top"/>
    </xf>
    <xf numFmtId="169" fontId="9" fillId="0" borderId="1" xfId="0" applyNumberFormat="1" applyFont="1" applyFill="1" applyBorder="1" applyAlignment="1">
      <alignment horizontal="left" vertical="top"/>
    </xf>
    <xf numFmtId="172" fontId="9" fillId="0" borderId="1" xfId="0" applyNumberFormat="1" applyFont="1" applyFill="1" applyBorder="1" applyAlignment="1">
      <alignment horizontal="left" vertical="top"/>
    </xf>
    <xf numFmtId="172" fontId="3" fillId="0" borderId="1" xfId="0" applyNumberFormat="1" applyFont="1" applyFill="1" applyBorder="1" applyAlignment="1">
      <alignment horizontal="left" vertical="top"/>
    </xf>
    <xf numFmtId="172" fontId="6" fillId="0" borderId="1" xfId="0" applyNumberFormat="1" applyFont="1" applyBorder="1" applyAlignment="1">
      <alignment wrapText="1"/>
    </xf>
    <xf numFmtId="172" fontId="6" fillId="0" borderId="1" xfId="0" applyNumberFormat="1" applyFont="1" applyFill="1" applyBorder="1" applyAlignment="1">
      <alignment wrapText="1"/>
    </xf>
    <xf numFmtId="169" fontId="6" fillId="0" borderId="1" xfId="0" applyNumberFormat="1" applyFont="1" applyFill="1" applyBorder="1" applyAlignment="1">
      <alignment wrapText="1"/>
    </xf>
    <xf numFmtId="2" fontId="6" fillId="0" borderId="1" xfId="0" applyNumberFormat="1" applyFont="1" applyFill="1" applyBorder="1" applyAlignment="1">
      <alignment wrapText="1"/>
    </xf>
    <xf numFmtId="174" fontId="6" fillId="0" borderId="1" xfId="0" applyNumberFormat="1" applyFont="1" applyFill="1" applyBorder="1" applyAlignment="1">
      <alignment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wrapText="1"/>
    </xf>
    <xf numFmtId="0" fontId="8" fillId="0" borderId="0" xfId="0" applyFont="1" applyFill="1" applyBorder="1" applyAlignment="1">
      <alignment horizontal="center" vertical="center" wrapText="1"/>
    </xf>
    <xf numFmtId="168" fontId="6" fillId="0" borderId="6" xfId="0" applyNumberFormat="1" applyFont="1" applyFill="1" applyBorder="1"/>
    <xf numFmtId="168" fontId="6" fillId="0" borderId="1" xfId="0" applyNumberFormat="1" applyFont="1" applyBorder="1" applyAlignment="1">
      <alignment vertical="top" wrapText="1"/>
    </xf>
    <xf numFmtId="168" fontId="6" fillId="0" borderId="1" xfId="0" applyNumberFormat="1" applyFont="1" applyBorder="1" applyAlignment="1">
      <alignment wrapText="1"/>
    </xf>
    <xf numFmtId="168" fontId="6" fillId="0" borderId="1" xfId="0" applyNumberFormat="1" applyFont="1" applyBorder="1" applyAlignment="1">
      <alignment horizontal="center" vertical="center" wrapText="1"/>
    </xf>
    <xf numFmtId="168" fontId="6" fillId="0" borderId="1" xfId="0" applyNumberFormat="1" applyFont="1" applyBorder="1"/>
    <xf numFmtId="168" fontId="6" fillId="0" borderId="1" xfId="0" applyNumberFormat="1" applyFont="1" applyFill="1" applyBorder="1" applyAlignment="1">
      <alignment vertical="top" wrapText="1"/>
    </xf>
    <xf numFmtId="169" fontId="3" fillId="0" borderId="1" xfId="0" applyNumberFormat="1" applyFont="1" applyFill="1" applyBorder="1" applyAlignment="1">
      <alignment horizontal="left" vertical="top"/>
    </xf>
    <xf numFmtId="166" fontId="9" fillId="0" borderId="1" xfId="0" applyNumberFormat="1" applyFont="1" applyFill="1" applyBorder="1" applyAlignment="1">
      <alignment horizontal="left" vertical="top"/>
    </xf>
    <xf numFmtId="0" fontId="3" fillId="0" borderId="1" xfId="0" applyFont="1" applyFill="1" applyBorder="1" applyAlignment="1"/>
    <xf numFmtId="170" fontId="3" fillId="0" borderId="1" xfId="1" applyNumberFormat="1" applyFont="1" applyFill="1" applyBorder="1"/>
    <xf numFmtId="0" fontId="3" fillId="0" borderId="1" xfId="0" applyFont="1" applyFill="1" applyBorder="1" applyAlignment="1">
      <alignment horizontal="center"/>
    </xf>
    <xf numFmtId="0" fontId="4" fillId="0" borderId="0" xfId="0" applyFont="1" applyFill="1" applyBorder="1"/>
    <xf numFmtId="0" fontId="6" fillId="0" borderId="1" xfId="0" applyFont="1" applyFill="1" applyBorder="1" applyAlignment="1">
      <alignment horizontal="center" vertical="center" wrapText="1"/>
    </xf>
    <xf numFmtId="167" fontId="6" fillId="0" borderId="1" xfId="0" applyNumberFormat="1" applyFont="1" applyFill="1" applyBorder="1" applyAlignment="1">
      <alignment vertical="top" wrapText="1"/>
    </xf>
    <xf numFmtId="169" fontId="6" fillId="0" borderId="1" xfId="0" applyNumberFormat="1" applyFont="1" applyFill="1" applyBorder="1" applyAlignment="1">
      <alignment vertical="top" wrapText="1"/>
    </xf>
    <xf numFmtId="172" fontId="6" fillId="0" borderId="1" xfId="0" applyNumberFormat="1" applyFont="1" applyFill="1" applyBorder="1" applyAlignment="1">
      <alignment vertical="top" wrapText="1"/>
    </xf>
    <xf numFmtId="167" fontId="6" fillId="0" borderId="1" xfId="0" applyNumberFormat="1" applyFont="1" applyFill="1" applyBorder="1" applyAlignment="1">
      <alignment horizontal="center" vertical="center" wrapText="1"/>
    </xf>
    <xf numFmtId="167" fontId="6" fillId="0" borderId="6" xfId="0" applyNumberFormat="1" applyFont="1" applyFill="1" applyBorder="1" applyAlignment="1">
      <alignment horizontal="center" vertical="center" wrapText="1"/>
    </xf>
    <xf numFmtId="167" fontId="6" fillId="0" borderId="1" xfId="0" applyNumberFormat="1" applyFont="1" applyFill="1" applyBorder="1" applyAlignment="1">
      <alignment wrapText="1"/>
    </xf>
    <xf numFmtId="4" fontId="6" fillId="0" borderId="1" xfId="0" applyNumberFormat="1" applyFont="1" applyFill="1" applyBorder="1" applyAlignment="1">
      <alignment wrapText="1"/>
    </xf>
    <xf numFmtId="0" fontId="6" fillId="0" borderId="6" xfId="0" applyFont="1" applyFill="1" applyBorder="1"/>
    <xf numFmtId="167" fontId="6" fillId="0" borderId="12" xfId="0" applyNumberFormat="1" applyFont="1" applyFill="1" applyBorder="1" applyAlignment="1" applyProtection="1">
      <alignment horizontal="right" vertical="center" wrapText="1"/>
    </xf>
    <xf numFmtId="166" fontId="6" fillId="0" borderId="12" xfId="0" applyNumberFormat="1" applyFont="1" applyFill="1" applyBorder="1" applyAlignment="1" applyProtection="1">
      <alignment horizontal="right" vertical="center" wrapText="1"/>
    </xf>
    <xf numFmtId="173" fontId="6" fillId="0" borderId="1" xfId="0" applyNumberFormat="1" applyFont="1" applyFill="1" applyBorder="1"/>
    <xf numFmtId="168" fontId="6" fillId="0" borderId="6" xfId="0" applyNumberFormat="1" applyFont="1" applyFill="1" applyBorder="1" applyAlignment="1">
      <alignment vertical="top" wrapText="1"/>
    </xf>
    <xf numFmtId="166" fontId="6" fillId="0" borderId="1" xfId="0" applyNumberFormat="1" applyFont="1" applyFill="1" applyBorder="1" applyAlignment="1">
      <alignment vertical="top"/>
    </xf>
    <xf numFmtId="166" fontId="6" fillId="0" borderId="6" xfId="0" applyNumberFormat="1" applyFont="1" applyFill="1" applyBorder="1" applyAlignment="1">
      <alignment vertical="top" wrapText="1"/>
    </xf>
    <xf numFmtId="173" fontId="6" fillId="0" borderId="6" xfId="0" applyNumberFormat="1" applyFont="1" applyFill="1" applyBorder="1" applyAlignment="1">
      <alignment wrapText="1"/>
    </xf>
    <xf numFmtId="173" fontId="6" fillId="0" borderId="6" xfId="0" applyNumberFormat="1" applyFont="1" applyFill="1" applyBorder="1"/>
    <xf numFmtId="0" fontId="10" fillId="0" borderId="0" xfId="0" applyFont="1" applyFill="1" applyBorder="1"/>
    <xf numFmtId="168" fontId="9" fillId="0" borderId="1" xfId="0" applyNumberFormat="1" applyFont="1" applyFill="1" applyBorder="1" applyAlignment="1">
      <alignment horizontal="left" vertical="top"/>
    </xf>
    <xf numFmtId="168" fontId="3" fillId="0" borderId="1" xfId="0" applyNumberFormat="1" applyFont="1" applyFill="1" applyBorder="1" applyAlignment="1">
      <alignment horizontal="left" vertical="top"/>
    </xf>
    <xf numFmtId="168" fontId="3" fillId="0" borderId="1" xfId="0" applyNumberFormat="1" applyFont="1" applyBorder="1" applyAlignment="1">
      <alignment horizontal="left" vertical="top"/>
    </xf>
    <xf numFmtId="168" fontId="5" fillId="0" borderId="1" xfId="0" applyNumberFormat="1" applyFont="1" applyFill="1" applyBorder="1" applyAlignment="1">
      <alignment horizontal="left" vertical="top"/>
    </xf>
    <xf numFmtId="0" fontId="3" fillId="2" borderId="0" xfId="0" applyFont="1" applyFill="1" applyAlignment="1">
      <alignment wrapText="1"/>
    </xf>
    <xf numFmtId="0" fontId="3" fillId="2" borderId="1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vertical="top" wrapText="1"/>
    </xf>
    <xf numFmtId="2" fontId="3" fillId="2" borderId="4" xfId="0" applyNumberFormat="1" applyFont="1" applyFill="1" applyBorder="1" applyAlignment="1">
      <alignment horizontal="center" vertical="top" wrapText="1"/>
    </xf>
    <xf numFmtId="2" fontId="3" fillId="2" borderId="1" xfId="0" applyNumberFormat="1" applyFont="1" applyFill="1" applyBorder="1" applyAlignment="1">
      <alignment horizontal="center" vertical="top" wrapText="1"/>
    </xf>
    <xf numFmtId="0" fontId="3" fillId="2" borderId="1" xfId="0" applyNumberFormat="1" applyFont="1" applyFill="1" applyBorder="1" applyAlignment="1">
      <alignment horizontal="center" vertical="top" wrapText="1"/>
    </xf>
    <xf numFmtId="166" fontId="3" fillId="2" borderId="1" xfId="0" applyNumberFormat="1" applyFont="1" applyFill="1" applyBorder="1" applyAlignment="1">
      <alignment horizontal="center" vertical="top"/>
    </xf>
    <xf numFmtId="0" fontId="3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/>
    </xf>
    <xf numFmtId="1" fontId="3" fillId="2" borderId="1" xfId="0" applyNumberFormat="1" applyFont="1" applyFill="1" applyBorder="1" applyAlignment="1">
      <alignment horizontal="center" vertical="top" wrapText="1"/>
    </xf>
    <xf numFmtId="166" fontId="3" fillId="2" borderId="1" xfId="0" applyNumberFormat="1" applyFont="1" applyFill="1" applyBorder="1" applyAlignment="1">
      <alignment horizontal="center" vertical="top" wrapText="1"/>
    </xf>
    <xf numFmtId="0" fontId="3" fillId="2" borderId="0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center" wrapText="1"/>
    </xf>
    <xf numFmtId="0" fontId="3" fillId="2" borderId="0" xfId="0" applyFont="1" applyFill="1" applyBorder="1" applyAlignment="1"/>
    <xf numFmtId="0" fontId="2" fillId="2" borderId="0" xfId="0" applyFont="1" applyFill="1" applyAlignment="1">
      <alignment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/>
    </xf>
    <xf numFmtId="0" fontId="4" fillId="2" borderId="8" xfId="0" applyFont="1" applyFill="1" applyBorder="1" applyAlignment="1">
      <alignment horizontal="center" vertical="top" wrapText="1"/>
    </xf>
    <xf numFmtId="49" fontId="3" fillId="0" borderId="1" xfId="0" applyNumberFormat="1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0" xfId="0" applyFont="1" applyFill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6" xfId="0" applyFont="1" applyFill="1" applyBorder="1" applyAlignment="1">
      <alignment vertical="top" wrapText="1"/>
    </xf>
    <xf numFmtId="1" fontId="3" fillId="0" borderId="1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8" fillId="0" borderId="0" xfId="0" applyFont="1" applyBorder="1"/>
    <xf numFmtId="0" fontId="3" fillId="0" borderId="0" xfId="0" applyFont="1" applyBorder="1"/>
    <xf numFmtId="0" fontId="3" fillId="2" borderId="0" xfId="0" applyFont="1" applyFill="1" applyBorder="1"/>
    <xf numFmtId="0" fontId="4" fillId="2" borderId="1" xfId="0" applyFont="1" applyFill="1" applyBorder="1" applyAlignment="1">
      <alignment horizontal="center" vertical="top" wrapText="1"/>
    </xf>
    <xf numFmtId="0" fontId="3" fillId="0" borderId="0" xfId="0" applyFont="1" applyFill="1" applyAlignment="1">
      <alignment horizontal="left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vertical="top" wrapText="1"/>
    </xf>
    <xf numFmtId="0" fontId="10" fillId="0" borderId="0" xfId="0" applyFont="1" applyAlignment="1">
      <alignment horizontal="justify"/>
    </xf>
    <xf numFmtId="0" fontId="0" fillId="0" borderId="0" xfId="0" applyAlignment="1">
      <alignment horizontal="justify"/>
    </xf>
    <xf numFmtId="0" fontId="3" fillId="0" borderId="6" xfId="0" applyFont="1" applyFill="1" applyBorder="1" applyAlignment="1">
      <alignment horizontal="center" wrapText="1"/>
    </xf>
    <xf numFmtId="0" fontId="3" fillId="0" borderId="7" xfId="0" applyFont="1" applyFill="1" applyBorder="1" applyAlignment="1">
      <alignment horizontal="center" wrapText="1"/>
    </xf>
    <xf numFmtId="0" fontId="3" fillId="0" borderId="8" xfId="0" applyFont="1" applyFill="1" applyBorder="1" applyAlignment="1">
      <alignment horizontal="center" wrapText="1"/>
    </xf>
    <xf numFmtId="0" fontId="3" fillId="0" borderId="6" xfId="0" applyFont="1" applyFill="1" applyBorder="1" applyAlignment="1">
      <alignment horizontal="center" vertical="top" wrapText="1"/>
    </xf>
    <xf numFmtId="0" fontId="3" fillId="0" borderId="7" xfId="0" applyFont="1" applyFill="1" applyBorder="1" applyAlignment="1">
      <alignment horizontal="center" vertical="top" wrapText="1"/>
    </xf>
    <xf numFmtId="0" fontId="3" fillId="0" borderId="8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top"/>
    </xf>
    <xf numFmtId="0" fontId="5" fillId="0" borderId="4" xfId="0" applyFont="1" applyFill="1" applyBorder="1" applyAlignment="1">
      <alignment horizontal="center" vertical="top"/>
    </xf>
    <xf numFmtId="0" fontId="5" fillId="0" borderId="3" xfId="0" applyFont="1" applyFill="1" applyBorder="1" applyAlignment="1">
      <alignment horizontal="center" vertical="top"/>
    </xf>
    <xf numFmtId="0" fontId="5" fillId="0" borderId="2" xfId="0" applyFont="1" applyFill="1" applyBorder="1" applyAlignment="1">
      <alignment horizontal="center" vertical="top"/>
    </xf>
    <xf numFmtId="0" fontId="3" fillId="0" borderId="4" xfId="0" applyFont="1" applyFill="1" applyBorder="1" applyAlignment="1">
      <alignment horizontal="center" vertical="top"/>
    </xf>
    <xf numFmtId="0" fontId="3" fillId="0" borderId="3" xfId="0" applyFont="1" applyFill="1" applyBorder="1" applyAlignment="1">
      <alignment horizontal="center" vertical="top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6" fillId="0" borderId="0" xfId="0" applyFont="1" applyAlignment="1">
      <alignment wrapText="1"/>
    </xf>
    <xf numFmtId="0" fontId="6" fillId="0" borderId="0" xfId="0" applyFont="1" applyAlignment="1"/>
    <xf numFmtId="0" fontId="3" fillId="0" borderId="4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5" fillId="0" borderId="0" xfId="0" applyFont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4" xfId="0" applyFont="1" applyFill="1" applyBorder="1" applyAlignment="1">
      <alignment horizontal="left" vertical="top" wrapText="1"/>
    </xf>
    <xf numFmtId="0" fontId="6" fillId="0" borderId="3" xfId="0" applyFont="1" applyFill="1" applyBorder="1" applyAlignment="1">
      <alignment horizontal="left" vertical="top" wrapText="1"/>
    </xf>
    <xf numFmtId="0" fontId="6" fillId="0" borderId="2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vertical="top" wrapText="1"/>
    </xf>
    <xf numFmtId="0" fontId="8" fillId="0" borderId="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top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left"/>
    </xf>
    <xf numFmtId="0" fontId="6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6" fillId="0" borderId="1" xfId="0" applyFont="1" applyBorder="1" applyAlignment="1">
      <alignment horizontal="center" vertical="top" wrapText="1"/>
    </xf>
    <xf numFmtId="0" fontId="6" fillId="0" borderId="6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9"/>
  <sheetViews>
    <sheetView tabSelected="1" view="pageBreakPreview" zoomScaleSheetLayoutView="100" workbookViewId="0">
      <pane ySplit="7" topLeftCell="A34" activePane="bottomLeft" state="frozen"/>
      <selection pane="bottomLeft" activeCell="I36" sqref="I36"/>
    </sheetView>
  </sheetViews>
  <sheetFormatPr defaultColWidth="9.140625" defaultRowHeight="12" x14ac:dyDescent="0.2"/>
  <cols>
    <col min="1" max="1" width="7.28515625" style="10" customWidth="1"/>
    <col min="2" max="2" width="60.140625" style="4" customWidth="1"/>
    <col min="3" max="3" width="11.85546875" style="5" customWidth="1"/>
    <col min="4" max="4" width="7" style="5" customWidth="1"/>
    <col min="5" max="5" width="8.28515625" style="4" customWidth="1"/>
    <col min="6" max="6" width="7.85546875" style="209" customWidth="1"/>
    <col min="7" max="7" width="8.28515625" style="4" customWidth="1"/>
    <col min="8" max="8" width="8.140625" style="4" customWidth="1"/>
    <col min="9" max="9" width="10.42578125" style="4" customWidth="1"/>
    <col min="10" max="10" width="7.85546875" style="4" customWidth="1"/>
    <col min="11" max="11" width="8" style="4" customWidth="1"/>
    <col min="12" max="12" width="8.140625" style="4" customWidth="1"/>
    <col min="13" max="13" width="27.140625" style="4" customWidth="1"/>
    <col min="14" max="16384" width="9.140625" style="4"/>
  </cols>
  <sheetData>
    <row r="1" spans="1:13" s="62" customFormat="1" ht="51.75" customHeight="1" x14ac:dyDescent="0.25">
      <c r="A1" s="61"/>
      <c r="C1" s="63"/>
      <c r="D1" s="63"/>
      <c r="F1" s="194"/>
      <c r="I1" s="228"/>
      <c r="J1" s="228"/>
      <c r="K1" s="228"/>
      <c r="L1" s="228"/>
      <c r="M1" s="228"/>
    </row>
    <row r="2" spans="1:13" s="62" customFormat="1" ht="15.75" x14ac:dyDescent="0.25">
      <c r="A2" s="61"/>
      <c r="C2" s="63"/>
      <c r="D2" s="63"/>
      <c r="F2" s="194"/>
    </row>
    <row r="3" spans="1:13" s="62" customFormat="1" ht="82.5" customHeight="1" x14ac:dyDescent="0.25">
      <c r="A3" s="61"/>
      <c r="B3" s="233" t="s">
        <v>106</v>
      </c>
      <c r="C3" s="233"/>
      <c r="D3" s="233"/>
      <c r="E3" s="233"/>
      <c r="F3" s="233"/>
      <c r="G3" s="233"/>
      <c r="H3" s="233"/>
      <c r="I3" s="233"/>
      <c r="J3" s="233"/>
      <c r="K3" s="233"/>
      <c r="L3" s="233"/>
      <c r="M3" s="233"/>
    </row>
    <row r="4" spans="1:13" s="62" customFormat="1" ht="6" customHeight="1" x14ac:dyDescent="0.25">
      <c r="A4" s="61"/>
      <c r="C4" s="63"/>
      <c r="D4" s="63"/>
      <c r="F4" s="194"/>
    </row>
    <row r="5" spans="1:13" s="64" customFormat="1" ht="45" customHeight="1" x14ac:dyDescent="0.2">
      <c r="A5" s="234" t="s">
        <v>0</v>
      </c>
      <c r="B5" s="235" t="s">
        <v>55</v>
      </c>
      <c r="C5" s="235" t="s">
        <v>6</v>
      </c>
      <c r="D5" s="235" t="s">
        <v>7</v>
      </c>
      <c r="E5" s="229" t="s">
        <v>92</v>
      </c>
      <c r="F5" s="230"/>
      <c r="G5" s="235" t="s">
        <v>93</v>
      </c>
      <c r="H5" s="235"/>
      <c r="I5" s="235"/>
      <c r="J5" s="235"/>
      <c r="K5" s="235" t="s">
        <v>1</v>
      </c>
      <c r="L5" s="235"/>
      <c r="M5" s="235" t="s">
        <v>4</v>
      </c>
    </row>
    <row r="6" spans="1:13" s="64" customFormat="1" ht="32.25" customHeight="1" x14ac:dyDescent="0.2">
      <c r="A6" s="234"/>
      <c r="B6" s="235"/>
      <c r="C6" s="235"/>
      <c r="D6" s="235"/>
      <c r="E6" s="231"/>
      <c r="F6" s="232"/>
      <c r="G6" s="235" t="s">
        <v>56</v>
      </c>
      <c r="H6" s="235"/>
      <c r="I6" s="235" t="s">
        <v>8</v>
      </c>
      <c r="J6" s="235"/>
      <c r="K6" s="235" t="s">
        <v>77</v>
      </c>
      <c r="L6" s="235" t="s">
        <v>94</v>
      </c>
      <c r="M6" s="235"/>
    </row>
    <row r="7" spans="1:13" s="64" customFormat="1" ht="33.75" customHeight="1" x14ac:dyDescent="0.2">
      <c r="A7" s="234"/>
      <c r="B7" s="235"/>
      <c r="C7" s="235"/>
      <c r="D7" s="235"/>
      <c r="E7" s="65" t="s">
        <v>2</v>
      </c>
      <c r="F7" s="195" t="s">
        <v>3</v>
      </c>
      <c r="G7" s="65" t="s">
        <v>2</v>
      </c>
      <c r="H7" s="65" t="s">
        <v>3</v>
      </c>
      <c r="I7" s="65" t="s">
        <v>2</v>
      </c>
      <c r="J7" s="65" t="s">
        <v>3</v>
      </c>
      <c r="K7" s="235"/>
      <c r="L7" s="235"/>
      <c r="M7" s="235"/>
    </row>
    <row r="8" spans="1:13" s="70" customFormat="1" ht="32.25" customHeight="1" x14ac:dyDescent="0.2">
      <c r="A8" s="66">
        <v>1</v>
      </c>
      <c r="B8" s="67" t="s">
        <v>113</v>
      </c>
      <c r="C8" s="68"/>
      <c r="D8" s="68"/>
      <c r="E8" s="68"/>
      <c r="F8" s="196"/>
      <c r="G8" s="68"/>
      <c r="H8" s="68"/>
      <c r="I8" s="68"/>
      <c r="J8" s="68"/>
      <c r="K8" s="68"/>
      <c r="L8" s="68"/>
      <c r="M8" s="69"/>
    </row>
    <row r="9" spans="1:13" s="80" customFormat="1" ht="57" customHeight="1" x14ac:dyDescent="0.2">
      <c r="A9" s="71"/>
      <c r="B9" s="72" t="s">
        <v>37</v>
      </c>
      <c r="C9" s="73" t="s">
        <v>38</v>
      </c>
      <c r="D9" s="73" t="s">
        <v>50</v>
      </c>
      <c r="E9" s="74">
        <v>85.2</v>
      </c>
      <c r="F9" s="197">
        <v>60.6</v>
      </c>
      <c r="G9" s="76">
        <v>82.1</v>
      </c>
      <c r="H9" s="77">
        <v>77.099999999999994</v>
      </c>
      <c r="I9" s="78">
        <v>85.2</v>
      </c>
      <c r="J9" s="75">
        <v>48.4</v>
      </c>
      <c r="K9" s="78">
        <v>85.2</v>
      </c>
      <c r="L9" s="78">
        <v>85.2</v>
      </c>
      <c r="M9" s="236" t="s">
        <v>114</v>
      </c>
    </row>
    <row r="10" spans="1:13" s="80" customFormat="1" ht="70.5" customHeight="1" x14ac:dyDescent="0.2">
      <c r="A10" s="71"/>
      <c r="B10" s="72" t="s">
        <v>39</v>
      </c>
      <c r="C10" s="73" t="s">
        <v>40</v>
      </c>
      <c r="D10" s="73" t="s">
        <v>50</v>
      </c>
      <c r="E10" s="81">
        <v>66.77</v>
      </c>
      <c r="F10" s="198">
        <v>47.5</v>
      </c>
      <c r="G10" s="83">
        <v>64.33</v>
      </c>
      <c r="H10" s="82">
        <v>60.42</v>
      </c>
      <c r="I10" s="84">
        <v>66.760000000000005</v>
      </c>
      <c r="J10" s="82">
        <v>37.93</v>
      </c>
      <c r="K10" s="84">
        <v>66.760000000000005</v>
      </c>
      <c r="L10" s="84">
        <v>66.760000000000005</v>
      </c>
      <c r="M10" s="237"/>
    </row>
    <row r="11" spans="1:13" s="80" customFormat="1" ht="87.6" customHeight="1" x14ac:dyDescent="0.2">
      <c r="A11" s="71"/>
      <c r="B11" s="72" t="s">
        <v>64</v>
      </c>
      <c r="C11" s="73" t="s">
        <v>40</v>
      </c>
      <c r="D11" s="73" t="s">
        <v>50</v>
      </c>
      <c r="E11" s="81">
        <v>3.3</v>
      </c>
      <c r="F11" s="198">
        <v>4.3</v>
      </c>
      <c r="G11" s="83"/>
      <c r="H11" s="85"/>
      <c r="I11" s="84">
        <v>2.4700000000000002</v>
      </c>
      <c r="J11" s="82">
        <v>1.72</v>
      </c>
      <c r="K11" s="84"/>
      <c r="L11" s="84"/>
      <c r="M11" s="213" t="s">
        <v>115</v>
      </c>
    </row>
    <row r="12" spans="1:13" s="80" customFormat="1" ht="40.5" customHeight="1" x14ac:dyDescent="0.2">
      <c r="A12" s="71"/>
      <c r="B12" s="72" t="s">
        <v>78</v>
      </c>
      <c r="C12" s="73" t="s">
        <v>91</v>
      </c>
      <c r="D12" s="73" t="s">
        <v>50</v>
      </c>
      <c r="E12" s="86">
        <v>21638</v>
      </c>
      <c r="F12" s="199">
        <v>19833</v>
      </c>
      <c r="G12" s="88">
        <v>10542</v>
      </c>
      <c r="H12" s="89">
        <v>583</v>
      </c>
      <c r="I12" s="86">
        <v>21084</v>
      </c>
      <c r="J12" s="199">
        <v>12480</v>
      </c>
      <c r="K12" s="86">
        <v>20873</v>
      </c>
      <c r="L12" s="86">
        <v>20664</v>
      </c>
      <c r="M12" s="79"/>
    </row>
    <row r="13" spans="1:13" s="80" customFormat="1" ht="31.5" x14ac:dyDescent="0.2">
      <c r="A13" s="71"/>
      <c r="B13" s="72" t="s">
        <v>41</v>
      </c>
      <c r="C13" s="73" t="s">
        <v>48</v>
      </c>
      <c r="D13" s="73" t="s">
        <v>50</v>
      </c>
      <c r="E13" s="81">
        <v>0.15</v>
      </c>
      <c r="F13" s="198">
        <v>0.14000000000000001</v>
      </c>
      <c r="G13" s="83">
        <v>0.09</v>
      </c>
      <c r="H13" s="85">
        <v>0.09</v>
      </c>
      <c r="I13" s="84">
        <v>0.18</v>
      </c>
      <c r="J13" s="82">
        <v>0.18</v>
      </c>
      <c r="K13" s="84">
        <v>0.18</v>
      </c>
      <c r="L13" s="84">
        <v>0.17</v>
      </c>
      <c r="M13" s="79"/>
    </row>
    <row r="14" spans="1:13" s="80" customFormat="1" ht="38.25" x14ac:dyDescent="0.2">
      <c r="A14" s="71"/>
      <c r="B14" s="72" t="s">
        <v>116</v>
      </c>
      <c r="C14" s="211" t="s">
        <v>40</v>
      </c>
      <c r="D14" s="211"/>
      <c r="E14" s="212"/>
      <c r="F14" s="198"/>
      <c r="G14" s="83"/>
      <c r="H14" s="82"/>
      <c r="I14" s="118">
        <v>100</v>
      </c>
      <c r="J14" s="214">
        <v>0</v>
      </c>
      <c r="K14" s="118"/>
      <c r="L14" s="118"/>
      <c r="M14" s="215" t="s">
        <v>117</v>
      </c>
    </row>
    <row r="15" spans="1:13" s="70" customFormat="1" ht="46.15" customHeight="1" x14ac:dyDescent="0.2">
      <c r="A15" s="66" t="s">
        <v>109</v>
      </c>
      <c r="B15" s="72" t="s">
        <v>126</v>
      </c>
      <c r="C15" s="67"/>
      <c r="D15" s="67"/>
      <c r="E15" s="67"/>
      <c r="F15" s="67"/>
      <c r="G15" s="67"/>
      <c r="H15" s="67"/>
      <c r="I15" s="67"/>
      <c r="J15" s="67"/>
      <c r="K15" s="67"/>
      <c r="L15" s="67"/>
      <c r="M15" s="67"/>
    </row>
    <row r="16" spans="1:13" s="80" customFormat="1" ht="15.75" x14ac:dyDescent="0.2">
      <c r="A16" s="66"/>
      <c r="B16" s="67" t="s">
        <v>110</v>
      </c>
      <c r="C16" s="243"/>
      <c r="D16" s="244"/>
      <c r="E16" s="244"/>
      <c r="F16" s="244"/>
      <c r="G16" s="244"/>
      <c r="H16" s="244"/>
      <c r="I16" s="244"/>
      <c r="J16" s="244"/>
      <c r="K16" s="244"/>
      <c r="L16" s="244"/>
      <c r="M16" s="245"/>
    </row>
    <row r="17" spans="1:13" s="70" customFormat="1" ht="78" customHeight="1" x14ac:dyDescent="0.2">
      <c r="A17" s="71"/>
      <c r="B17" s="72" t="s">
        <v>63</v>
      </c>
      <c r="C17" s="73" t="s">
        <v>40</v>
      </c>
      <c r="D17" s="73">
        <v>0.08</v>
      </c>
      <c r="E17" s="90">
        <v>65</v>
      </c>
      <c r="F17" s="200">
        <v>65</v>
      </c>
      <c r="G17" s="90">
        <v>42.79</v>
      </c>
      <c r="H17" s="90">
        <v>42.79</v>
      </c>
      <c r="I17" s="90">
        <v>42.8</v>
      </c>
      <c r="J17" s="200">
        <v>65</v>
      </c>
      <c r="K17" s="90">
        <v>65</v>
      </c>
      <c r="L17" s="90">
        <v>65</v>
      </c>
      <c r="M17" s="227" t="s">
        <v>135</v>
      </c>
    </row>
    <row r="18" spans="1:13" s="70" customFormat="1" ht="91.5" customHeight="1" x14ac:dyDescent="0.2">
      <c r="A18" s="66"/>
      <c r="B18" s="72" t="s">
        <v>76</v>
      </c>
      <c r="C18" s="73" t="s">
        <v>38</v>
      </c>
      <c r="D18" s="73">
        <v>0.08</v>
      </c>
      <c r="E18" s="73">
        <v>4.2</v>
      </c>
      <c r="F18" s="201">
        <v>4.3</v>
      </c>
      <c r="G18" s="73"/>
      <c r="H18" s="73"/>
      <c r="I18" s="73">
        <v>3.15</v>
      </c>
      <c r="J18" s="73">
        <v>2.2000000000000002</v>
      </c>
      <c r="K18" s="73"/>
      <c r="L18" s="73"/>
      <c r="M18" s="227" t="s">
        <v>115</v>
      </c>
    </row>
    <row r="19" spans="1:13" s="70" customFormat="1" ht="51.75" customHeight="1" x14ac:dyDescent="0.2">
      <c r="A19" s="66"/>
      <c r="B19" s="72" t="s">
        <v>65</v>
      </c>
      <c r="C19" s="73" t="s">
        <v>38</v>
      </c>
      <c r="D19" s="73">
        <v>0.08</v>
      </c>
      <c r="E19" s="90">
        <v>681.4</v>
      </c>
      <c r="F19" s="201">
        <v>681.4</v>
      </c>
      <c r="G19" s="73"/>
      <c r="H19" s="73"/>
      <c r="I19" s="90">
        <v>686.5</v>
      </c>
      <c r="J19" s="73">
        <v>686.5</v>
      </c>
      <c r="K19" s="73"/>
      <c r="L19" s="73"/>
      <c r="M19" s="201"/>
    </row>
    <row r="20" spans="1:13" s="70" customFormat="1" ht="54" customHeight="1" x14ac:dyDescent="0.2">
      <c r="A20" s="66"/>
      <c r="B20" s="72" t="s">
        <v>66</v>
      </c>
      <c r="C20" s="73" t="s">
        <v>38</v>
      </c>
      <c r="D20" s="218">
        <v>0.08</v>
      </c>
      <c r="E20" s="73">
        <v>8.01</v>
      </c>
      <c r="F20" s="201">
        <v>8.01</v>
      </c>
      <c r="G20" s="82">
        <v>4.194</v>
      </c>
      <c r="H20" s="73">
        <v>0</v>
      </c>
      <c r="I20" s="82">
        <v>4.3899999999999997</v>
      </c>
      <c r="J20" s="82">
        <v>4.3899999999999997</v>
      </c>
      <c r="K20" s="82">
        <v>10</v>
      </c>
      <c r="L20" s="82">
        <v>10</v>
      </c>
      <c r="M20" s="201"/>
    </row>
    <row r="21" spans="1:13" s="70" customFormat="1" ht="59.25" customHeight="1" x14ac:dyDescent="0.2">
      <c r="A21" s="66"/>
      <c r="B21" s="72" t="s">
        <v>67</v>
      </c>
      <c r="C21" s="73" t="s">
        <v>38</v>
      </c>
      <c r="D21" s="73"/>
      <c r="E21" s="73">
        <v>4.2</v>
      </c>
      <c r="F21" s="202">
        <v>4.3</v>
      </c>
      <c r="G21" s="73"/>
      <c r="H21" s="73"/>
      <c r="I21" s="90"/>
      <c r="J21" s="91"/>
      <c r="K21" s="90"/>
      <c r="L21" s="90"/>
      <c r="M21" s="73"/>
    </row>
    <row r="22" spans="1:13" s="70" customFormat="1" ht="43.5" customHeight="1" x14ac:dyDescent="0.2">
      <c r="A22" s="66"/>
      <c r="B22" s="72" t="s">
        <v>68</v>
      </c>
      <c r="C22" s="73" t="s">
        <v>40</v>
      </c>
      <c r="D22" s="219"/>
      <c r="E22" s="73">
        <v>81.2</v>
      </c>
      <c r="F22" s="202">
        <v>81.2</v>
      </c>
      <c r="G22" s="81"/>
      <c r="H22" s="81"/>
      <c r="I22" s="90"/>
      <c r="J22" s="91"/>
      <c r="K22" s="90"/>
      <c r="L22" s="90"/>
      <c r="M22" s="73"/>
    </row>
    <row r="23" spans="1:13" s="70" customFormat="1" ht="55.15" customHeight="1" x14ac:dyDescent="0.2">
      <c r="A23" s="66"/>
      <c r="B23" s="72" t="s">
        <v>119</v>
      </c>
      <c r="C23" s="211" t="s">
        <v>118</v>
      </c>
      <c r="D23" s="73">
        <v>0.08</v>
      </c>
      <c r="E23" s="211"/>
      <c r="F23" s="202"/>
      <c r="G23" s="212"/>
      <c r="H23" s="212"/>
      <c r="I23" s="87">
        <v>3</v>
      </c>
      <c r="J23" s="118">
        <v>3</v>
      </c>
      <c r="K23" s="214">
        <v>3</v>
      </c>
      <c r="L23" s="214">
        <v>3</v>
      </c>
      <c r="M23" s="227" t="s">
        <v>125</v>
      </c>
    </row>
    <row r="24" spans="1:13" s="70" customFormat="1" ht="54" customHeight="1" x14ac:dyDescent="0.2">
      <c r="A24" s="66"/>
      <c r="B24" s="72" t="s">
        <v>69</v>
      </c>
      <c r="C24" s="73" t="s">
        <v>72</v>
      </c>
      <c r="D24" s="73">
        <v>7.0000000000000007E-2</v>
      </c>
      <c r="E24" s="73">
        <v>51</v>
      </c>
      <c r="F24" s="203">
        <f>56/0.5472</f>
        <v>102.3391812865497</v>
      </c>
      <c r="G24" s="73"/>
      <c r="H24" s="73"/>
      <c r="I24" s="87">
        <v>98</v>
      </c>
      <c r="J24" s="199">
        <v>76</v>
      </c>
      <c r="K24" s="90"/>
      <c r="L24" s="90"/>
      <c r="M24" s="223" t="s">
        <v>131</v>
      </c>
    </row>
    <row r="25" spans="1:13" s="70" customFormat="1" ht="70.5" customHeight="1" x14ac:dyDescent="0.2">
      <c r="A25" s="66"/>
      <c r="B25" s="72" t="s">
        <v>70</v>
      </c>
      <c r="C25" s="73" t="s">
        <v>73</v>
      </c>
      <c r="D25" s="73">
        <v>7.0000000000000007E-2</v>
      </c>
      <c r="E25" s="73">
        <v>32</v>
      </c>
      <c r="F25" s="203">
        <f>56/1.8157</f>
        <v>30.842099465770776</v>
      </c>
      <c r="G25" s="73"/>
      <c r="H25" s="73"/>
      <c r="I25" s="73">
        <v>30</v>
      </c>
      <c r="J25" s="222">
        <v>13</v>
      </c>
      <c r="K25" s="73"/>
      <c r="L25" s="73"/>
      <c r="M25" s="223" t="s">
        <v>130</v>
      </c>
    </row>
    <row r="26" spans="1:13" s="70" customFormat="1" ht="45.6" customHeight="1" x14ac:dyDescent="0.2">
      <c r="A26" s="92"/>
      <c r="B26" s="210" t="s">
        <v>120</v>
      </c>
      <c r="C26" s="104"/>
      <c r="D26" s="104"/>
      <c r="E26" s="104"/>
      <c r="F26" s="104"/>
      <c r="G26" s="104"/>
      <c r="H26" s="104"/>
      <c r="I26" s="104"/>
      <c r="J26" s="104"/>
      <c r="K26" s="104"/>
      <c r="L26" s="104"/>
      <c r="M26" s="104"/>
    </row>
    <row r="27" spans="1:13" s="70" customFormat="1" ht="57.6" customHeight="1" x14ac:dyDescent="0.2">
      <c r="A27" s="66"/>
      <c r="B27" s="72" t="s">
        <v>127</v>
      </c>
      <c r="C27" s="72"/>
      <c r="D27" s="72"/>
      <c r="E27" s="72"/>
      <c r="F27" s="72"/>
      <c r="G27" s="72"/>
      <c r="H27" s="72"/>
      <c r="I27" s="72"/>
      <c r="J27" s="72"/>
      <c r="K27" s="72"/>
      <c r="L27" s="72"/>
      <c r="M27" s="72"/>
    </row>
    <row r="28" spans="1:13" s="70" customFormat="1" ht="40.15" customHeight="1" x14ac:dyDescent="0.2">
      <c r="A28" s="92" t="s">
        <v>111</v>
      </c>
      <c r="B28" s="67" t="s">
        <v>112</v>
      </c>
      <c r="C28" s="67"/>
      <c r="D28" s="67"/>
      <c r="E28" s="67"/>
      <c r="F28" s="67"/>
      <c r="G28" s="67"/>
      <c r="H28" s="67"/>
      <c r="I28" s="67"/>
      <c r="J28" s="67"/>
      <c r="K28" s="67"/>
      <c r="L28" s="67"/>
      <c r="M28" s="67"/>
    </row>
    <row r="29" spans="1:13" s="70" customFormat="1" ht="41.45" customHeight="1" x14ac:dyDescent="0.2">
      <c r="A29" s="66"/>
      <c r="B29" s="72" t="s">
        <v>79</v>
      </c>
      <c r="C29" s="73" t="s">
        <v>81</v>
      </c>
      <c r="D29" s="73">
        <v>0.08</v>
      </c>
      <c r="E29" s="73">
        <v>21</v>
      </c>
      <c r="F29" s="201">
        <v>24</v>
      </c>
      <c r="G29" s="73">
        <v>8</v>
      </c>
      <c r="H29" s="73">
        <v>6</v>
      </c>
      <c r="I29" s="73">
        <v>19</v>
      </c>
      <c r="J29" s="201">
        <v>20</v>
      </c>
      <c r="K29" s="73">
        <v>16</v>
      </c>
      <c r="L29" s="73">
        <v>14</v>
      </c>
      <c r="M29" s="73"/>
    </row>
    <row r="30" spans="1:13" s="70" customFormat="1" ht="20.25" customHeight="1" x14ac:dyDescent="0.2">
      <c r="A30" s="66"/>
      <c r="B30" s="72" t="s">
        <v>80</v>
      </c>
      <c r="C30" s="73" t="s">
        <v>82</v>
      </c>
      <c r="D30" s="73">
        <v>0.08</v>
      </c>
      <c r="E30" s="73">
        <v>0</v>
      </c>
      <c r="F30" s="201">
        <v>1</v>
      </c>
      <c r="G30" s="73"/>
      <c r="H30" s="73"/>
      <c r="I30" s="73">
        <v>0</v>
      </c>
      <c r="J30" s="73">
        <v>6</v>
      </c>
      <c r="K30" s="73"/>
      <c r="L30" s="73"/>
      <c r="M30" s="73"/>
    </row>
    <row r="31" spans="1:13" s="70" customFormat="1" ht="32.25" customHeight="1" x14ac:dyDescent="0.2">
      <c r="A31" s="93"/>
      <c r="B31" s="72" t="s">
        <v>83</v>
      </c>
      <c r="C31" s="73" t="s">
        <v>40</v>
      </c>
      <c r="D31" s="73">
        <v>0.08</v>
      </c>
      <c r="E31" s="90">
        <v>82</v>
      </c>
      <c r="F31" s="204">
        <v>81.2</v>
      </c>
      <c r="G31" s="90">
        <v>83</v>
      </c>
      <c r="H31" s="90">
        <v>50</v>
      </c>
      <c r="I31" s="90">
        <v>83</v>
      </c>
      <c r="J31" s="90">
        <v>83.2</v>
      </c>
      <c r="K31" s="90">
        <v>83.5</v>
      </c>
      <c r="L31" s="90">
        <v>83.5</v>
      </c>
      <c r="M31" s="73"/>
    </row>
    <row r="32" spans="1:13" s="70" customFormat="1" ht="66.599999999999994" customHeight="1" x14ac:dyDescent="0.2">
      <c r="A32" s="93"/>
      <c r="B32" s="72" t="s">
        <v>128</v>
      </c>
      <c r="C32" s="220"/>
      <c r="D32" s="220"/>
      <c r="E32" s="90"/>
      <c r="F32" s="204"/>
      <c r="G32" s="90"/>
      <c r="H32" s="90"/>
      <c r="I32" s="90"/>
      <c r="J32" s="90"/>
      <c r="K32" s="90"/>
      <c r="L32" s="90"/>
      <c r="M32" s="220"/>
    </row>
    <row r="33" spans="1:13" s="70" customFormat="1" ht="135.6" customHeight="1" x14ac:dyDescent="0.2">
      <c r="A33" s="66" t="s">
        <v>121</v>
      </c>
      <c r="B33" s="67" t="s">
        <v>71</v>
      </c>
      <c r="C33" s="67"/>
      <c r="D33" s="67"/>
      <c r="E33" s="67"/>
      <c r="F33" s="67"/>
      <c r="G33" s="67"/>
      <c r="H33" s="67"/>
      <c r="I33" s="67"/>
      <c r="J33" s="67"/>
      <c r="K33" s="67"/>
      <c r="L33" s="67"/>
      <c r="M33" s="67"/>
    </row>
    <row r="34" spans="1:13" s="70" customFormat="1" ht="54.75" customHeight="1" x14ac:dyDescent="0.2">
      <c r="A34" s="66"/>
      <c r="B34" s="72" t="s">
        <v>42</v>
      </c>
      <c r="C34" s="73" t="s">
        <v>46</v>
      </c>
      <c r="D34" s="73">
        <v>0.06</v>
      </c>
      <c r="E34" s="81">
        <v>5758</v>
      </c>
      <c r="F34" s="201">
        <v>5354</v>
      </c>
      <c r="G34" s="73">
        <v>3318</v>
      </c>
      <c r="H34" s="73">
        <v>3318</v>
      </c>
      <c r="I34" s="202">
        <v>7034</v>
      </c>
      <c r="J34" s="73">
        <v>7034</v>
      </c>
      <c r="K34" s="81">
        <v>7034</v>
      </c>
      <c r="L34" s="81">
        <v>7034</v>
      </c>
      <c r="M34" s="72"/>
    </row>
    <row r="35" spans="1:13" s="70" customFormat="1" ht="65.25" customHeight="1" x14ac:dyDescent="0.2">
      <c r="A35" s="66"/>
      <c r="B35" s="72" t="s">
        <v>43</v>
      </c>
      <c r="C35" s="73" t="s">
        <v>49</v>
      </c>
      <c r="D35" s="73">
        <v>0.06</v>
      </c>
      <c r="E35" s="81">
        <v>110.1</v>
      </c>
      <c r="F35" s="201">
        <v>145.69999999999999</v>
      </c>
      <c r="G35" s="81">
        <v>115.6</v>
      </c>
      <c r="H35" s="73">
        <v>248.95</v>
      </c>
      <c r="I35" s="83">
        <v>115.78</v>
      </c>
      <c r="J35" s="73">
        <v>304.56</v>
      </c>
      <c r="K35" s="81">
        <v>115.78</v>
      </c>
      <c r="L35" s="81">
        <v>115.78</v>
      </c>
      <c r="M35" s="72" t="s">
        <v>104</v>
      </c>
    </row>
    <row r="36" spans="1:13" s="70" customFormat="1" ht="15.75" customHeight="1" x14ac:dyDescent="0.2">
      <c r="A36" s="66"/>
      <c r="B36" s="72" t="s">
        <v>44</v>
      </c>
      <c r="C36" s="73" t="s">
        <v>45</v>
      </c>
      <c r="D36" s="73">
        <v>0.05</v>
      </c>
      <c r="E36" s="84">
        <v>35.4</v>
      </c>
      <c r="F36" s="201">
        <v>35.880000000000003</v>
      </c>
      <c r="G36" s="73">
        <v>41.2</v>
      </c>
      <c r="H36" s="73">
        <v>33.770000000000003</v>
      </c>
      <c r="I36" s="83">
        <v>41.22</v>
      </c>
      <c r="J36" s="73">
        <v>41.22</v>
      </c>
      <c r="K36" s="84">
        <v>41.23</v>
      </c>
      <c r="L36" s="84">
        <v>41.23</v>
      </c>
      <c r="M36" s="72"/>
    </row>
    <row r="37" spans="1:13" s="70" customFormat="1" ht="69.599999999999994" customHeight="1" x14ac:dyDescent="0.2">
      <c r="A37" s="66"/>
      <c r="B37" s="221" t="s">
        <v>129</v>
      </c>
      <c r="C37" s="67"/>
      <c r="D37" s="67"/>
      <c r="E37" s="67"/>
      <c r="F37" s="67"/>
      <c r="G37" s="67"/>
      <c r="H37" s="67"/>
      <c r="I37" s="67"/>
      <c r="J37" s="67"/>
      <c r="K37" s="67"/>
      <c r="L37" s="67"/>
      <c r="M37" s="67"/>
    </row>
    <row r="38" spans="1:13" s="70" customFormat="1" ht="69" customHeight="1" x14ac:dyDescent="0.2">
      <c r="A38" s="66" t="s">
        <v>123</v>
      </c>
      <c r="B38" s="67" t="s">
        <v>122</v>
      </c>
      <c r="C38" s="67"/>
      <c r="D38" s="67"/>
      <c r="E38" s="67"/>
      <c r="F38" s="67"/>
      <c r="G38" s="67"/>
      <c r="H38" s="67"/>
      <c r="I38" s="67"/>
      <c r="J38" s="67"/>
      <c r="K38" s="67"/>
      <c r="L38" s="67"/>
      <c r="M38" s="67"/>
    </row>
    <row r="39" spans="1:13" s="70" customFormat="1" ht="49.9" customHeight="1" x14ac:dyDescent="0.2">
      <c r="A39" s="66"/>
      <c r="B39" s="217" t="s">
        <v>124</v>
      </c>
      <c r="C39" s="218" t="s">
        <v>91</v>
      </c>
      <c r="D39" s="218">
        <v>0.05</v>
      </c>
      <c r="E39" s="104"/>
      <c r="F39" s="104"/>
      <c r="G39" s="104"/>
      <c r="H39" s="104"/>
      <c r="I39" s="210">
        <v>4</v>
      </c>
      <c r="J39" s="210">
        <v>0</v>
      </c>
      <c r="K39" s="210"/>
      <c r="L39" s="104"/>
      <c r="M39" s="216" t="s">
        <v>117</v>
      </c>
    </row>
    <row r="40" spans="1:13" s="62" customFormat="1" ht="32.25" customHeight="1" x14ac:dyDescent="0.25">
      <c r="A40" s="66"/>
      <c r="B40" s="67" t="s">
        <v>95</v>
      </c>
      <c r="C40" s="240"/>
      <c r="D40" s="241"/>
      <c r="E40" s="241"/>
      <c r="F40" s="241"/>
      <c r="G40" s="241"/>
      <c r="H40" s="241"/>
      <c r="I40" s="241"/>
      <c r="J40" s="241"/>
      <c r="K40" s="241"/>
      <c r="L40" s="241"/>
      <c r="M40" s="242"/>
    </row>
    <row r="41" spans="1:13" s="62" customFormat="1" ht="21.75" hidden="1" customHeight="1" x14ac:dyDescent="0.25">
      <c r="A41" s="94"/>
      <c r="B41" s="95"/>
      <c r="C41" s="31"/>
      <c r="D41" s="31"/>
      <c r="E41" s="31"/>
      <c r="F41" s="205"/>
      <c r="G41" s="31"/>
      <c r="H41" s="31"/>
      <c r="I41" s="31"/>
      <c r="J41" s="31"/>
      <c r="K41" s="31"/>
      <c r="L41" s="31"/>
      <c r="M41" s="31"/>
    </row>
    <row r="42" spans="1:13" s="62" customFormat="1" ht="11.25" hidden="1" customHeight="1" x14ac:dyDescent="0.25">
      <c r="A42" s="94"/>
      <c r="B42" s="95"/>
      <c r="C42" s="31"/>
      <c r="D42" s="31"/>
      <c r="E42" s="31"/>
      <c r="F42" s="205"/>
      <c r="G42" s="31"/>
      <c r="H42" s="31"/>
      <c r="I42" s="31"/>
      <c r="J42" s="31"/>
      <c r="K42" s="31"/>
      <c r="L42" s="31"/>
      <c r="M42" s="31"/>
    </row>
    <row r="43" spans="1:13" s="62" customFormat="1" ht="84" customHeight="1" x14ac:dyDescent="0.25">
      <c r="A43" s="66"/>
      <c r="B43" s="67" t="s">
        <v>89</v>
      </c>
      <c r="C43" s="240"/>
      <c r="D43" s="241"/>
      <c r="E43" s="241"/>
      <c r="F43" s="241"/>
      <c r="G43" s="241"/>
      <c r="H43" s="241"/>
      <c r="I43" s="241"/>
      <c r="J43" s="241"/>
      <c r="K43" s="241"/>
      <c r="L43" s="241"/>
      <c r="M43" s="242"/>
    </row>
    <row r="44" spans="1:13" s="62" customFormat="1" ht="15" customHeight="1" x14ac:dyDescent="0.25">
      <c r="A44" s="96"/>
      <c r="B44" s="72" t="s">
        <v>90</v>
      </c>
      <c r="C44" s="73" t="s">
        <v>40</v>
      </c>
      <c r="D44" s="97"/>
      <c r="E44" s="97">
        <v>100</v>
      </c>
      <c r="F44" s="206">
        <v>100</v>
      </c>
      <c r="G44" s="97"/>
      <c r="H44" s="97"/>
      <c r="I44" s="97"/>
      <c r="J44" s="97"/>
      <c r="K44" s="97"/>
      <c r="L44" s="97"/>
      <c r="M44" s="97"/>
    </row>
    <row r="45" spans="1:13" ht="11.25" customHeight="1" x14ac:dyDescent="0.2">
      <c r="A45" s="8"/>
      <c r="B45" s="6"/>
      <c r="C45" s="7"/>
      <c r="D45" s="7"/>
      <c r="E45" s="7"/>
      <c r="F45" s="207"/>
      <c r="G45" s="7"/>
      <c r="H45" s="7"/>
      <c r="I45" s="7"/>
      <c r="J45" s="7"/>
      <c r="K45" s="7"/>
      <c r="L45" s="7"/>
      <c r="M45" s="7"/>
    </row>
    <row r="46" spans="1:13" s="2" customFormat="1" ht="32.25" customHeight="1" x14ac:dyDescent="0.25">
      <c r="A46" s="238" t="s">
        <v>105</v>
      </c>
      <c r="B46" s="238"/>
      <c r="C46" s="239"/>
      <c r="D46" s="225" t="s">
        <v>134</v>
      </c>
      <c r="E46" s="225"/>
      <c r="F46" s="226"/>
      <c r="G46" s="225"/>
      <c r="H46" s="225"/>
      <c r="I46" s="225"/>
      <c r="J46" s="225"/>
      <c r="K46" s="3"/>
      <c r="L46" s="3"/>
    </row>
    <row r="47" spans="1:13" s="30" customFormat="1" ht="29.25" customHeight="1" x14ac:dyDescent="0.25">
      <c r="A47" s="31"/>
      <c r="B47" s="31"/>
      <c r="C47" s="31"/>
      <c r="D47" s="31"/>
      <c r="E47" s="16"/>
      <c r="F47" s="208"/>
      <c r="G47" s="32"/>
      <c r="H47" s="32"/>
      <c r="I47" s="32"/>
      <c r="J47" s="32"/>
      <c r="K47" s="16"/>
      <c r="L47" s="16"/>
    </row>
    <row r="48" spans="1:13" ht="16.5" customHeight="1" x14ac:dyDescent="0.2">
      <c r="A48" s="2"/>
      <c r="B48" s="2"/>
    </row>
    <row r="49" spans="1:2" ht="13.5" customHeight="1" x14ac:dyDescent="0.2">
      <c r="A49" s="2"/>
      <c r="B49" s="2"/>
    </row>
  </sheetData>
  <mergeCells count="19">
    <mergeCell ref="M9:M10"/>
    <mergeCell ref="A46:C46"/>
    <mergeCell ref="C40:M40"/>
    <mergeCell ref="C43:M43"/>
    <mergeCell ref="C16:M16"/>
    <mergeCell ref="I1:M1"/>
    <mergeCell ref="E5:F6"/>
    <mergeCell ref="B3:M3"/>
    <mergeCell ref="A5:A7"/>
    <mergeCell ref="D5:D7"/>
    <mergeCell ref="B5:B7"/>
    <mergeCell ref="G5:J5"/>
    <mergeCell ref="G6:H6"/>
    <mergeCell ref="C5:C7"/>
    <mergeCell ref="K5:L5"/>
    <mergeCell ref="M5:M7"/>
    <mergeCell ref="I6:J6"/>
    <mergeCell ref="K6:K7"/>
    <mergeCell ref="L6:L7"/>
  </mergeCells>
  <phoneticPr fontId="1" type="noConversion"/>
  <pageMargins left="0" right="0" top="0" bottom="0" header="0.51181102362204722" footer="0.35433070866141736"/>
  <pageSetup paperSize="9" scale="7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47"/>
  <sheetViews>
    <sheetView view="pageBreakPreview" zoomScale="80" zoomScaleNormal="80" zoomScaleSheetLayoutView="80" workbookViewId="0">
      <pane xSplit="8" ySplit="8" topLeftCell="K27" activePane="bottomRight" state="frozen"/>
      <selection pane="topRight" activeCell="H1" sqref="H1"/>
      <selection pane="bottomLeft" activeCell="A11" sqref="A11"/>
      <selection pane="bottomRight" activeCell="L35" sqref="L35"/>
    </sheetView>
  </sheetViews>
  <sheetFormatPr defaultColWidth="9.140625" defaultRowHeight="15" x14ac:dyDescent="0.25"/>
  <cols>
    <col min="1" max="1" width="6.85546875" style="56" customWidth="1"/>
    <col min="2" max="2" width="25.5703125" style="56" customWidth="1"/>
    <col min="3" max="3" width="31.7109375" style="56" customWidth="1"/>
    <col min="4" max="4" width="22.7109375" style="56" customWidth="1"/>
    <col min="5" max="5" width="5.85546875" style="56" customWidth="1"/>
    <col min="6" max="6" width="7.5703125" style="57" customWidth="1"/>
    <col min="7" max="7" width="11.140625" style="56" customWidth="1"/>
    <col min="8" max="8" width="5" style="56" customWidth="1"/>
    <col min="9" max="9" width="16.42578125" style="58" customWidth="1"/>
    <col min="10" max="10" width="18" style="58" customWidth="1"/>
    <col min="11" max="11" width="15.7109375" style="56" customWidth="1"/>
    <col min="12" max="12" width="16" style="56" customWidth="1"/>
    <col min="13" max="13" width="15.7109375" style="58" customWidth="1"/>
    <col min="14" max="14" width="15.5703125" style="58" customWidth="1"/>
    <col min="15" max="15" width="16.28515625" style="56" customWidth="1"/>
    <col min="16" max="16" width="15.42578125" style="56" customWidth="1"/>
    <col min="17" max="17" width="14.140625" style="56" customWidth="1"/>
    <col min="18" max="16384" width="9.140625" style="56"/>
  </cols>
  <sheetData>
    <row r="1" spans="1:20" ht="69.75" customHeight="1" x14ac:dyDescent="0.25">
      <c r="O1" s="260"/>
      <c r="P1" s="261"/>
      <c r="Q1" s="261"/>
    </row>
    <row r="2" spans="1:20" s="98" customFormat="1" ht="25.5" customHeight="1" x14ac:dyDescent="0.25">
      <c r="B2" s="268" t="s">
        <v>107</v>
      </c>
      <c r="C2" s="268"/>
      <c r="D2" s="268"/>
      <c r="E2" s="268"/>
      <c r="F2" s="268"/>
      <c r="G2" s="268"/>
      <c r="H2" s="268"/>
      <c r="I2" s="268"/>
      <c r="J2" s="268"/>
      <c r="K2" s="268"/>
      <c r="L2" s="268"/>
      <c r="M2" s="268"/>
      <c r="N2" s="268"/>
      <c r="O2" s="268"/>
      <c r="P2" s="268"/>
      <c r="Q2" s="268"/>
    </row>
    <row r="3" spans="1:20" s="98" customFormat="1" ht="75" customHeight="1" x14ac:dyDescent="0.25">
      <c r="B3" s="268"/>
      <c r="C3" s="268"/>
      <c r="D3" s="268"/>
      <c r="E3" s="268"/>
      <c r="F3" s="268"/>
      <c r="G3" s="268"/>
      <c r="H3" s="268"/>
      <c r="I3" s="268"/>
      <c r="J3" s="268"/>
      <c r="K3" s="268"/>
      <c r="L3" s="268"/>
      <c r="M3" s="268"/>
      <c r="N3" s="268"/>
      <c r="O3" s="268"/>
      <c r="P3" s="268"/>
      <c r="Q3" s="268"/>
    </row>
    <row r="4" spans="1:20" s="98" customFormat="1" ht="15.75" x14ac:dyDescent="0.25">
      <c r="B4" s="99"/>
      <c r="C4" s="99"/>
      <c r="D4" s="99"/>
      <c r="E4" s="99"/>
      <c r="F4" s="99"/>
      <c r="G4" s="99"/>
      <c r="H4" s="99"/>
      <c r="I4" s="100"/>
      <c r="J4" s="100"/>
      <c r="K4" s="99"/>
      <c r="L4" s="99"/>
      <c r="M4" s="100"/>
      <c r="N4" s="100"/>
      <c r="O4" s="99"/>
      <c r="P4" s="99"/>
      <c r="Q4" s="101"/>
    </row>
    <row r="5" spans="1:20" s="98" customFormat="1" ht="18" customHeight="1" x14ac:dyDescent="0.25">
      <c r="A5" s="248" t="s">
        <v>0</v>
      </c>
      <c r="B5" s="257" t="s">
        <v>57</v>
      </c>
      <c r="C5" s="257" t="s">
        <v>25</v>
      </c>
      <c r="D5" s="257" t="s">
        <v>26</v>
      </c>
      <c r="E5" s="257" t="s">
        <v>14</v>
      </c>
      <c r="F5" s="257"/>
      <c r="G5" s="257"/>
      <c r="H5" s="257"/>
      <c r="I5" s="259" t="s">
        <v>60</v>
      </c>
      <c r="J5" s="259"/>
      <c r="K5" s="259"/>
      <c r="L5" s="259"/>
      <c r="M5" s="259"/>
      <c r="N5" s="259"/>
      <c r="O5" s="259"/>
      <c r="P5" s="259"/>
      <c r="Q5" s="257" t="s">
        <v>21</v>
      </c>
    </row>
    <row r="6" spans="1:20" s="98" customFormat="1" ht="15.75" customHeight="1" x14ac:dyDescent="0.25">
      <c r="A6" s="249"/>
      <c r="B6" s="257"/>
      <c r="C6" s="257"/>
      <c r="D6" s="257"/>
      <c r="E6" s="257" t="s">
        <v>15</v>
      </c>
      <c r="F6" s="269" t="s">
        <v>19</v>
      </c>
      <c r="G6" s="257" t="s">
        <v>16</v>
      </c>
      <c r="H6" s="257" t="s">
        <v>17</v>
      </c>
      <c r="I6" s="258" t="s">
        <v>92</v>
      </c>
      <c r="J6" s="258"/>
      <c r="K6" s="270" t="s">
        <v>93</v>
      </c>
      <c r="L6" s="270"/>
      <c r="M6" s="270"/>
      <c r="N6" s="270"/>
      <c r="O6" s="257" t="s">
        <v>1</v>
      </c>
      <c r="P6" s="257"/>
      <c r="Q6" s="257"/>
      <c r="T6" s="102"/>
    </row>
    <row r="7" spans="1:20" s="98" customFormat="1" ht="15.75" customHeight="1" x14ac:dyDescent="0.25">
      <c r="A7" s="249"/>
      <c r="B7" s="257"/>
      <c r="C7" s="257"/>
      <c r="D7" s="257"/>
      <c r="E7" s="257"/>
      <c r="F7" s="269"/>
      <c r="G7" s="257"/>
      <c r="H7" s="257"/>
      <c r="I7" s="258"/>
      <c r="J7" s="258"/>
      <c r="K7" s="257" t="s">
        <v>56</v>
      </c>
      <c r="L7" s="257"/>
      <c r="M7" s="235" t="s">
        <v>8</v>
      </c>
      <c r="N7" s="235"/>
      <c r="O7" s="257"/>
      <c r="P7" s="257"/>
      <c r="Q7" s="257"/>
    </row>
    <row r="8" spans="1:20" s="98" customFormat="1" ht="74.25" customHeight="1" x14ac:dyDescent="0.25">
      <c r="A8" s="250"/>
      <c r="B8" s="257"/>
      <c r="C8" s="257"/>
      <c r="D8" s="257"/>
      <c r="E8" s="257"/>
      <c r="F8" s="269"/>
      <c r="G8" s="257"/>
      <c r="H8" s="257"/>
      <c r="I8" s="157" t="s">
        <v>2</v>
      </c>
      <c r="J8" s="157" t="s">
        <v>3</v>
      </c>
      <c r="K8" s="103" t="s">
        <v>2</v>
      </c>
      <c r="L8" s="103" t="s">
        <v>3</v>
      </c>
      <c r="M8" s="65" t="s">
        <v>2</v>
      </c>
      <c r="N8" s="65" t="s">
        <v>3</v>
      </c>
      <c r="O8" s="103" t="s">
        <v>86</v>
      </c>
      <c r="P8" s="103" t="s">
        <v>96</v>
      </c>
      <c r="Q8" s="257"/>
    </row>
    <row r="9" spans="1:20" s="108" customFormat="1" ht="33" customHeight="1" x14ac:dyDescent="0.2">
      <c r="A9" s="255" t="s">
        <v>58</v>
      </c>
      <c r="B9" s="266" t="s">
        <v>59</v>
      </c>
      <c r="C9" s="266" t="s">
        <v>36</v>
      </c>
      <c r="D9" s="104" t="s">
        <v>18</v>
      </c>
      <c r="E9" s="105" t="s">
        <v>52</v>
      </c>
      <c r="F9" s="106" t="s">
        <v>52</v>
      </c>
      <c r="G9" s="105" t="s">
        <v>52</v>
      </c>
      <c r="H9" s="105" t="s">
        <v>52</v>
      </c>
      <c r="I9" s="107">
        <f>I11+I12+I14+I13</f>
        <v>102271.86637999999</v>
      </c>
      <c r="J9" s="148">
        <f>J11+J12+J14+J13</f>
        <v>86509.592399999994</v>
      </c>
      <c r="K9" s="147">
        <f>K11+K12+K14+K13</f>
        <v>21710.944</v>
      </c>
      <c r="L9" s="107">
        <f t="shared" ref="L9" si="0">L11+L12+L14+L13</f>
        <v>9774.7739299999994</v>
      </c>
      <c r="M9" s="193">
        <f>M11+M12+M14+M13</f>
        <v>90265.015790000005</v>
      </c>
      <c r="N9" s="193">
        <f>N11+N12+N14+N13</f>
        <v>69285.864320000008</v>
      </c>
      <c r="O9" s="193">
        <f t="shared" ref="O9" si="1">O11+O12+O14</f>
        <v>57684.2</v>
      </c>
      <c r="P9" s="193">
        <f>P11+P12+P14</f>
        <v>58229.8</v>
      </c>
      <c r="Q9" s="107"/>
    </row>
    <row r="10" spans="1:20" s="115" customFormat="1" ht="18.75" customHeight="1" x14ac:dyDescent="0.2">
      <c r="A10" s="256"/>
      <c r="B10" s="267"/>
      <c r="C10" s="267"/>
      <c r="D10" s="109" t="s">
        <v>27</v>
      </c>
      <c r="E10" s="110"/>
      <c r="F10" s="111"/>
      <c r="G10" s="110"/>
      <c r="H10" s="110"/>
      <c r="I10" s="112"/>
      <c r="J10" s="112"/>
      <c r="K10" s="113"/>
      <c r="L10" s="113"/>
      <c r="M10" s="191"/>
      <c r="N10" s="191"/>
      <c r="O10" s="192"/>
      <c r="P10" s="192"/>
      <c r="Q10" s="114"/>
    </row>
    <row r="11" spans="1:20" s="115" customFormat="1" ht="57.75" customHeight="1" x14ac:dyDescent="0.2">
      <c r="A11" s="256"/>
      <c r="B11" s="267"/>
      <c r="C11" s="267"/>
      <c r="D11" s="116" t="s">
        <v>51</v>
      </c>
      <c r="E11" s="111">
        <v>132</v>
      </c>
      <c r="F11" s="111" t="s">
        <v>52</v>
      </c>
      <c r="G11" s="110" t="s">
        <v>52</v>
      </c>
      <c r="H11" s="110" t="s">
        <v>52</v>
      </c>
      <c r="I11" s="112">
        <f t="shared" ref="I11:J11" si="2">I17</f>
        <v>41819.035459999999</v>
      </c>
      <c r="J11" s="166">
        <f t="shared" si="2"/>
        <v>38403.349499999997</v>
      </c>
      <c r="K11" s="146">
        <f>K17</f>
        <v>276.70400000000001</v>
      </c>
      <c r="L11" s="146">
        <f t="shared" ref="L11:P11" si="3">L17</f>
        <v>276.70400000000001</v>
      </c>
      <c r="M11" s="192">
        <f t="shared" si="3"/>
        <v>38232.228690000004</v>
      </c>
      <c r="N11" s="192">
        <f t="shared" si="3"/>
        <v>36420.667410000002</v>
      </c>
      <c r="O11" s="192">
        <f t="shared" si="3"/>
        <v>2516.4960000000001</v>
      </c>
      <c r="P11" s="192">
        <f t="shared" si="3"/>
        <v>2617.9479999999999</v>
      </c>
      <c r="Q11" s="114"/>
    </row>
    <row r="12" spans="1:20" s="115" customFormat="1" ht="49.5" customHeight="1" x14ac:dyDescent="0.2">
      <c r="A12" s="256"/>
      <c r="B12" s="267"/>
      <c r="C12" s="267"/>
      <c r="D12" s="116" t="s">
        <v>53</v>
      </c>
      <c r="E12" s="111" t="s">
        <v>34</v>
      </c>
      <c r="F12" s="111" t="s">
        <v>52</v>
      </c>
      <c r="G12" s="110" t="s">
        <v>52</v>
      </c>
      <c r="H12" s="110" t="s">
        <v>52</v>
      </c>
      <c r="I12" s="112">
        <f>I25+I31</f>
        <v>11118.164919999999</v>
      </c>
      <c r="J12" s="112">
        <f>J25+J31</f>
        <v>9566.36996</v>
      </c>
      <c r="K12" s="113">
        <f>K25+K31+K26</f>
        <v>10757.5</v>
      </c>
      <c r="L12" s="113">
        <f t="shared" ref="L12:N12" si="4">L25+L31+L26</f>
        <v>4159.6999299999998</v>
      </c>
      <c r="M12" s="192">
        <f t="shared" si="4"/>
        <v>10757.6</v>
      </c>
      <c r="N12" s="192">
        <f t="shared" si="4"/>
        <v>10756.89968</v>
      </c>
      <c r="O12" s="192">
        <f>O25+O28</f>
        <v>10757.6</v>
      </c>
      <c r="P12" s="192">
        <f>P25+P28</f>
        <v>10757.6</v>
      </c>
      <c r="Q12" s="114"/>
    </row>
    <row r="13" spans="1:20" s="115" customFormat="1" ht="128.25" customHeight="1" x14ac:dyDescent="0.2">
      <c r="A13" s="256"/>
      <c r="B13" s="267"/>
      <c r="C13" s="267"/>
      <c r="D13" s="117" t="s">
        <v>100</v>
      </c>
      <c r="E13" s="118" t="s">
        <v>62</v>
      </c>
      <c r="F13" s="118"/>
      <c r="G13" s="118"/>
      <c r="H13" s="81"/>
      <c r="I13" s="167">
        <v>23</v>
      </c>
      <c r="J13" s="144">
        <v>22</v>
      </c>
      <c r="K13" s="113"/>
      <c r="L13" s="113"/>
      <c r="M13" s="192">
        <f>M18</f>
        <v>28</v>
      </c>
      <c r="N13" s="192">
        <f>N18</f>
        <v>28</v>
      </c>
      <c r="O13" s="192"/>
      <c r="P13" s="192"/>
      <c r="Q13" s="114"/>
    </row>
    <row r="14" spans="1:20" s="115" customFormat="1" ht="34.5" customHeight="1" x14ac:dyDescent="0.2">
      <c r="A14" s="256"/>
      <c r="B14" s="267"/>
      <c r="C14" s="267"/>
      <c r="D14" s="109" t="s">
        <v>54</v>
      </c>
      <c r="E14" s="111" t="s">
        <v>47</v>
      </c>
      <c r="F14" s="111" t="s">
        <v>52</v>
      </c>
      <c r="G14" s="110" t="s">
        <v>52</v>
      </c>
      <c r="H14" s="110" t="s">
        <v>52</v>
      </c>
      <c r="I14" s="151">
        <f t="shared" ref="I14:J14" si="5">I19</f>
        <v>49311.665999999997</v>
      </c>
      <c r="J14" s="112">
        <f t="shared" si="5"/>
        <v>38517.872940000001</v>
      </c>
      <c r="K14" s="114">
        <f t="shared" ref="K14:P14" si="6">K19+K22</f>
        <v>10676.74</v>
      </c>
      <c r="L14" s="114">
        <f t="shared" si="6"/>
        <v>5338.37</v>
      </c>
      <c r="M14" s="192">
        <f t="shared" si="6"/>
        <v>41247.187100000003</v>
      </c>
      <c r="N14" s="192">
        <f t="shared" si="6"/>
        <v>22080.29723</v>
      </c>
      <c r="O14" s="192">
        <f t="shared" si="6"/>
        <v>44410.103999999999</v>
      </c>
      <c r="P14" s="192">
        <f t="shared" si="6"/>
        <v>44854.252</v>
      </c>
      <c r="Q14" s="114"/>
    </row>
    <row r="15" spans="1:20" s="108" customFormat="1" ht="36.75" customHeight="1" x14ac:dyDescent="0.2">
      <c r="A15" s="251"/>
      <c r="B15" s="265" t="s">
        <v>20</v>
      </c>
      <c r="C15" s="265" t="s">
        <v>35</v>
      </c>
      <c r="D15" s="120" t="s">
        <v>18</v>
      </c>
      <c r="E15" s="105" t="s">
        <v>52</v>
      </c>
      <c r="F15" s="106" t="s">
        <v>52</v>
      </c>
      <c r="G15" s="105" t="s">
        <v>52</v>
      </c>
      <c r="H15" s="105" t="s">
        <v>52</v>
      </c>
      <c r="I15" s="107">
        <f t="shared" ref="I15:N15" si="7">I17+I19+I18</f>
        <v>91153.701459999997</v>
      </c>
      <c r="J15" s="107">
        <f t="shared" si="7"/>
        <v>76943.222439999998</v>
      </c>
      <c r="K15" s="193">
        <f t="shared" si="7"/>
        <v>10953.444</v>
      </c>
      <c r="L15" s="193">
        <f t="shared" si="7"/>
        <v>5615.0739999999996</v>
      </c>
      <c r="M15" s="193">
        <f t="shared" si="7"/>
        <v>79507.415789999999</v>
      </c>
      <c r="N15" s="193">
        <f t="shared" si="7"/>
        <v>58528.964640000006</v>
      </c>
      <c r="O15" s="193">
        <f>O17+O19</f>
        <v>46926.6</v>
      </c>
      <c r="P15" s="193">
        <f>P17+P19</f>
        <v>47472.2</v>
      </c>
      <c r="Q15" s="121"/>
    </row>
    <row r="16" spans="1:20" s="125" customFormat="1" ht="13.5" customHeight="1" x14ac:dyDescent="0.2">
      <c r="A16" s="251"/>
      <c r="B16" s="265"/>
      <c r="C16" s="265"/>
      <c r="D16" s="122" t="s">
        <v>27</v>
      </c>
      <c r="E16" s="81"/>
      <c r="F16" s="106" t="s">
        <v>52</v>
      </c>
      <c r="G16" s="105" t="s">
        <v>52</v>
      </c>
      <c r="H16" s="105" t="s">
        <v>52</v>
      </c>
      <c r="I16" s="123"/>
      <c r="J16" s="124"/>
      <c r="K16" s="123"/>
      <c r="L16" s="123"/>
      <c r="M16" s="123"/>
      <c r="N16" s="124"/>
      <c r="O16" s="123"/>
      <c r="P16" s="123"/>
      <c r="Q16" s="123"/>
    </row>
    <row r="17" spans="1:17" s="125" customFormat="1" ht="57" customHeight="1" x14ac:dyDescent="0.2">
      <c r="A17" s="251"/>
      <c r="B17" s="265"/>
      <c r="C17" s="265"/>
      <c r="D17" s="117" t="s">
        <v>51</v>
      </c>
      <c r="E17" s="81">
        <v>132</v>
      </c>
      <c r="F17" s="118" t="s">
        <v>52</v>
      </c>
      <c r="G17" s="118" t="s">
        <v>52</v>
      </c>
      <c r="H17" s="81" t="s">
        <v>52</v>
      </c>
      <c r="I17" s="119">
        <v>41819.035459999999</v>
      </c>
      <c r="J17" s="149">
        <v>38403.349499999997</v>
      </c>
      <c r="K17" s="190">
        <v>276.70400000000001</v>
      </c>
      <c r="L17" s="191">
        <v>276.70400000000001</v>
      </c>
      <c r="M17" s="190">
        <v>38232.228690000004</v>
      </c>
      <c r="N17" s="191">
        <v>36420.667410000002</v>
      </c>
      <c r="O17" s="192">
        <v>2516.4960000000001</v>
      </c>
      <c r="P17" s="192">
        <v>2617.9479999999999</v>
      </c>
      <c r="Q17" s="123"/>
    </row>
    <row r="18" spans="1:17" s="125" customFormat="1" ht="127.5" customHeight="1" x14ac:dyDescent="0.2">
      <c r="A18" s="251"/>
      <c r="B18" s="265"/>
      <c r="C18" s="265"/>
      <c r="D18" s="117" t="s">
        <v>100</v>
      </c>
      <c r="E18" s="118" t="s">
        <v>62</v>
      </c>
      <c r="F18" s="118"/>
      <c r="G18" s="118"/>
      <c r="H18" s="81"/>
      <c r="I18" s="167">
        <v>23</v>
      </c>
      <c r="J18" s="144">
        <v>22</v>
      </c>
      <c r="K18" s="190"/>
      <c r="L18" s="191"/>
      <c r="M18" s="190">
        <v>28</v>
      </c>
      <c r="N18" s="191">
        <v>28</v>
      </c>
      <c r="O18" s="190"/>
      <c r="P18" s="190"/>
      <c r="Q18" s="123"/>
    </row>
    <row r="19" spans="1:17" s="125" customFormat="1" ht="79.5" customHeight="1" x14ac:dyDescent="0.2">
      <c r="A19" s="251"/>
      <c r="B19" s="265"/>
      <c r="C19" s="265"/>
      <c r="D19" s="117" t="s">
        <v>61</v>
      </c>
      <c r="E19" s="118" t="s">
        <v>47</v>
      </c>
      <c r="F19" s="118" t="s">
        <v>52</v>
      </c>
      <c r="G19" s="118" t="s">
        <v>52</v>
      </c>
      <c r="H19" s="81" t="s">
        <v>52</v>
      </c>
      <c r="I19" s="150">
        <v>49311.665999999997</v>
      </c>
      <c r="J19" s="119">
        <v>38517.872940000001</v>
      </c>
      <c r="K19" s="190">
        <v>10676.74</v>
      </c>
      <c r="L19" s="190">
        <v>5338.37</v>
      </c>
      <c r="M19" s="190">
        <v>41247.187100000003</v>
      </c>
      <c r="N19" s="190">
        <v>22080.29723</v>
      </c>
      <c r="O19" s="190">
        <v>44410.103999999999</v>
      </c>
      <c r="P19" s="190">
        <v>44854.252</v>
      </c>
      <c r="Q19" s="123"/>
    </row>
    <row r="20" spans="1:17" s="125" customFormat="1" ht="30" customHeight="1" x14ac:dyDescent="0.2">
      <c r="A20" s="252"/>
      <c r="B20" s="262" t="s">
        <v>85</v>
      </c>
      <c r="C20" s="262" t="s">
        <v>84</v>
      </c>
      <c r="D20" s="120" t="s">
        <v>18</v>
      </c>
      <c r="E20" s="105" t="s">
        <v>52</v>
      </c>
      <c r="F20" s="106" t="s">
        <v>52</v>
      </c>
      <c r="G20" s="105" t="s">
        <v>52</v>
      </c>
      <c r="H20" s="105" t="s">
        <v>52</v>
      </c>
      <c r="I20" s="119"/>
      <c r="J20" s="119"/>
      <c r="K20" s="126"/>
      <c r="L20" s="123"/>
      <c r="M20" s="119"/>
      <c r="N20" s="126"/>
      <c r="O20" s="126"/>
      <c r="P20" s="126"/>
      <c r="Q20" s="123"/>
    </row>
    <row r="21" spans="1:17" s="125" customFormat="1" ht="15.75" customHeight="1" x14ac:dyDescent="0.2">
      <c r="A21" s="253"/>
      <c r="B21" s="263"/>
      <c r="C21" s="263"/>
      <c r="D21" s="122" t="s">
        <v>27</v>
      </c>
      <c r="E21" s="81"/>
      <c r="F21" s="106" t="s">
        <v>52</v>
      </c>
      <c r="G21" s="105" t="s">
        <v>52</v>
      </c>
      <c r="H21" s="105" t="s">
        <v>52</v>
      </c>
      <c r="I21" s="119"/>
      <c r="J21" s="119"/>
      <c r="K21" s="126"/>
      <c r="L21" s="123"/>
      <c r="M21" s="119"/>
      <c r="N21" s="126"/>
      <c r="O21" s="126"/>
      <c r="P21" s="126"/>
      <c r="Q21" s="123"/>
    </row>
    <row r="22" spans="1:17" s="125" customFormat="1" ht="83.25" customHeight="1" x14ac:dyDescent="0.2">
      <c r="A22" s="253"/>
      <c r="B22" s="263"/>
      <c r="C22" s="263"/>
      <c r="D22" s="117" t="s">
        <v>100</v>
      </c>
      <c r="E22" s="118" t="s">
        <v>62</v>
      </c>
      <c r="F22" s="118" t="s">
        <v>52</v>
      </c>
      <c r="G22" s="118" t="s">
        <v>52</v>
      </c>
      <c r="H22" s="81" t="s">
        <v>52</v>
      </c>
      <c r="I22" s="119"/>
      <c r="J22" s="119"/>
      <c r="K22" s="126"/>
      <c r="L22" s="123"/>
      <c r="M22" s="119"/>
      <c r="N22" s="126"/>
      <c r="O22" s="126"/>
      <c r="P22" s="126"/>
      <c r="Q22" s="123"/>
    </row>
    <row r="23" spans="1:17" s="125" customFormat="1" ht="76.5" customHeight="1" x14ac:dyDescent="0.2">
      <c r="A23" s="252"/>
      <c r="B23" s="262" t="s">
        <v>87</v>
      </c>
      <c r="C23" s="262" t="s">
        <v>75</v>
      </c>
      <c r="D23" s="104" t="s">
        <v>99</v>
      </c>
      <c r="E23" s="105" t="s">
        <v>52</v>
      </c>
      <c r="F23" s="106" t="s">
        <v>52</v>
      </c>
      <c r="G23" s="105" t="s">
        <v>52</v>
      </c>
      <c r="H23" s="105" t="s">
        <v>52</v>
      </c>
      <c r="I23" s="119">
        <f t="shared" ref="I23:J23" si="8">I25</f>
        <v>8840.3160599999992</v>
      </c>
      <c r="J23" s="149">
        <f t="shared" si="8"/>
        <v>7288.5210999999999</v>
      </c>
      <c r="K23" s="124">
        <f>K25</f>
        <v>10757.5</v>
      </c>
      <c r="L23" s="112">
        <f t="shared" ref="L23:P23" si="9">L25</f>
        <v>4159.6999299999998</v>
      </c>
      <c r="M23" s="112">
        <f t="shared" si="9"/>
        <v>10757.5</v>
      </c>
      <c r="N23" s="112">
        <f t="shared" si="9"/>
        <v>10756.89968</v>
      </c>
      <c r="O23" s="112">
        <f t="shared" si="9"/>
        <v>10757.5</v>
      </c>
      <c r="P23" s="112">
        <f t="shared" si="9"/>
        <v>10757.5</v>
      </c>
      <c r="Q23" s="123"/>
    </row>
    <row r="24" spans="1:17" s="125" customFormat="1" ht="33" customHeight="1" x14ac:dyDescent="0.2">
      <c r="A24" s="253"/>
      <c r="B24" s="263"/>
      <c r="C24" s="263"/>
      <c r="D24" s="127" t="s">
        <v>27</v>
      </c>
      <c r="E24" s="81"/>
      <c r="F24" s="118"/>
      <c r="G24" s="81"/>
      <c r="H24" s="81"/>
      <c r="I24" s="128"/>
      <c r="J24" s="166"/>
      <c r="K24" s="124"/>
      <c r="L24" s="123"/>
      <c r="M24" s="128"/>
      <c r="N24" s="112"/>
      <c r="O24" s="128"/>
      <c r="P24" s="126"/>
      <c r="Q24" s="123"/>
    </row>
    <row r="25" spans="1:17" s="125" customFormat="1" ht="178.5" customHeight="1" x14ac:dyDescent="0.2">
      <c r="A25" s="254"/>
      <c r="B25" s="264"/>
      <c r="C25" s="264"/>
      <c r="D25" s="127" t="s">
        <v>53</v>
      </c>
      <c r="E25" s="118" t="s">
        <v>34</v>
      </c>
      <c r="F25" s="118" t="s">
        <v>52</v>
      </c>
      <c r="G25" s="118" t="s">
        <v>52</v>
      </c>
      <c r="H25" s="81" t="s">
        <v>52</v>
      </c>
      <c r="I25" s="119">
        <v>8840.3160599999992</v>
      </c>
      <c r="J25" s="166">
        <v>7288.5210999999999</v>
      </c>
      <c r="K25" s="124">
        <v>10757.5</v>
      </c>
      <c r="L25" s="112">
        <v>4159.6999299999998</v>
      </c>
      <c r="M25" s="191">
        <v>10757.5</v>
      </c>
      <c r="N25" s="191">
        <v>10756.89968</v>
      </c>
      <c r="O25" s="191">
        <v>10757.5</v>
      </c>
      <c r="P25" s="191">
        <v>10757.5</v>
      </c>
      <c r="Q25" s="123"/>
    </row>
    <row r="26" spans="1:17" s="125" customFormat="1" ht="77.25" customHeight="1" x14ac:dyDescent="0.25">
      <c r="A26" s="247"/>
      <c r="B26" s="246" t="s">
        <v>88</v>
      </c>
      <c r="C26" s="246" t="s">
        <v>98</v>
      </c>
      <c r="D26" s="104" t="s">
        <v>99</v>
      </c>
      <c r="E26" s="105" t="s">
        <v>52</v>
      </c>
      <c r="F26" s="106" t="s">
        <v>52</v>
      </c>
      <c r="G26" s="105" t="s">
        <v>52</v>
      </c>
      <c r="H26" s="105" t="s">
        <v>52</v>
      </c>
      <c r="I26" s="123"/>
      <c r="J26" s="123"/>
      <c r="K26" s="145">
        <f>K28</f>
        <v>0</v>
      </c>
      <c r="L26" s="145">
        <f t="shared" ref="L26:M26" si="10">L28</f>
        <v>0</v>
      </c>
      <c r="M26" s="132">
        <f t="shared" si="10"/>
        <v>0.1</v>
      </c>
      <c r="N26" s="191"/>
      <c r="O26" s="132">
        <f>O28</f>
        <v>0.1</v>
      </c>
      <c r="P26" s="132">
        <f>P28</f>
        <v>0.1</v>
      </c>
      <c r="Q26" s="123"/>
    </row>
    <row r="27" spans="1:17" s="125" customFormat="1" ht="20.25" customHeight="1" x14ac:dyDescent="0.2">
      <c r="A27" s="247"/>
      <c r="B27" s="246"/>
      <c r="C27" s="246"/>
      <c r="D27" s="127" t="s">
        <v>27</v>
      </c>
      <c r="E27" s="130"/>
      <c r="F27" s="131"/>
      <c r="G27" s="130"/>
      <c r="H27" s="130"/>
      <c r="I27" s="123"/>
      <c r="J27" s="123"/>
      <c r="K27" s="144"/>
      <c r="L27" s="144"/>
      <c r="M27" s="144"/>
      <c r="N27" s="123"/>
      <c r="O27" s="129"/>
      <c r="P27" s="129"/>
      <c r="Q27" s="130"/>
    </row>
    <row r="28" spans="1:17" s="136" customFormat="1" ht="58.5" customHeight="1" x14ac:dyDescent="0.25">
      <c r="A28" s="247"/>
      <c r="B28" s="246"/>
      <c r="C28" s="246"/>
      <c r="D28" s="127" t="s">
        <v>53</v>
      </c>
      <c r="E28" s="118" t="s">
        <v>34</v>
      </c>
      <c r="F28" s="118" t="s">
        <v>52</v>
      </c>
      <c r="G28" s="118" t="s">
        <v>52</v>
      </c>
      <c r="H28" s="81" t="s">
        <v>52</v>
      </c>
      <c r="I28" s="168"/>
      <c r="J28" s="169"/>
      <c r="K28" s="145">
        <v>0</v>
      </c>
      <c r="L28" s="145">
        <v>0</v>
      </c>
      <c r="M28" s="145">
        <v>0.1</v>
      </c>
      <c r="N28" s="133"/>
      <c r="O28" s="145">
        <v>0.1</v>
      </c>
      <c r="P28" s="145">
        <v>0.1</v>
      </c>
      <c r="Q28" s="135"/>
    </row>
    <row r="29" spans="1:17" s="136" customFormat="1" ht="73.5" customHeight="1" x14ac:dyDescent="0.25">
      <c r="A29" s="247"/>
      <c r="B29" s="246" t="s">
        <v>101</v>
      </c>
      <c r="C29" s="246" t="s">
        <v>103</v>
      </c>
      <c r="D29" s="104" t="s">
        <v>99</v>
      </c>
      <c r="E29" s="105" t="s">
        <v>52</v>
      </c>
      <c r="F29" s="106" t="s">
        <v>52</v>
      </c>
      <c r="G29" s="105" t="s">
        <v>52</v>
      </c>
      <c r="H29" s="137" t="s">
        <v>52</v>
      </c>
      <c r="I29" s="168">
        <f>I31</f>
        <v>2277.8488600000001</v>
      </c>
      <c r="J29" s="168">
        <f>J31</f>
        <v>2277.8488600000001</v>
      </c>
      <c r="K29" s="132"/>
      <c r="L29" s="132"/>
      <c r="M29" s="135"/>
      <c r="N29" s="135"/>
      <c r="O29" s="134"/>
      <c r="P29" s="134"/>
      <c r="Q29" s="135"/>
    </row>
    <row r="30" spans="1:17" s="136" customFormat="1" ht="15.75" x14ac:dyDescent="0.25">
      <c r="A30" s="247"/>
      <c r="B30" s="246"/>
      <c r="C30" s="246"/>
      <c r="D30" s="127" t="s">
        <v>27</v>
      </c>
      <c r="F30" s="138"/>
      <c r="G30" s="32"/>
      <c r="H30" s="32"/>
      <c r="I30" s="170"/>
      <c r="J30" s="135"/>
      <c r="K30" s="132"/>
      <c r="L30" s="132"/>
      <c r="M30" s="135"/>
      <c r="N30" s="135"/>
      <c r="O30" s="135"/>
      <c r="P30" s="135"/>
      <c r="Q30" s="135"/>
    </row>
    <row r="31" spans="1:17" s="62" customFormat="1" ht="61.5" customHeight="1" x14ac:dyDescent="0.25">
      <c r="A31" s="247"/>
      <c r="B31" s="246"/>
      <c r="C31" s="246"/>
      <c r="D31" s="127" t="s">
        <v>53</v>
      </c>
      <c r="E31" s="118" t="s">
        <v>34</v>
      </c>
      <c r="F31" s="118" t="s">
        <v>52</v>
      </c>
      <c r="G31" s="118" t="s">
        <v>52</v>
      </c>
      <c r="H31" s="139" t="s">
        <v>52</v>
      </c>
      <c r="I31" s="140">
        <v>2277.8488600000001</v>
      </c>
      <c r="J31" s="140">
        <v>2277.8488600000001</v>
      </c>
      <c r="K31" s="141"/>
      <c r="L31" s="141"/>
      <c r="M31" s="140"/>
      <c r="N31" s="140"/>
      <c r="O31" s="140"/>
      <c r="P31" s="140"/>
      <c r="Q31" s="140"/>
    </row>
    <row r="32" spans="1:17" s="136" customFormat="1" ht="15.75" x14ac:dyDescent="0.25">
      <c r="F32" s="142"/>
    </row>
    <row r="33" spans="1:12" s="2" customFormat="1" ht="32.25" customHeight="1" x14ac:dyDescent="0.3">
      <c r="A33" s="238" t="s">
        <v>105</v>
      </c>
      <c r="B33" s="238"/>
      <c r="C33" s="239"/>
      <c r="D33" s="224" t="s">
        <v>133</v>
      </c>
      <c r="E33" s="3"/>
      <c r="F33" s="143"/>
      <c r="G33" s="3"/>
      <c r="H33" s="3"/>
      <c r="I33" s="171"/>
      <c r="J33" s="171"/>
      <c r="K33" s="3"/>
      <c r="L33" s="3"/>
    </row>
    <row r="34" spans="1:12" s="136" customFormat="1" ht="15.75" x14ac:dyDescent="0.25">
      <c r="F34" s="142"/>
    </row>
    <row r="35" spans="1:12" s="58" customFormat="1" x14ac:dyDescent="0.25">
      <c r="F35" s="59"/>
    </row>
    <row r="36" spans="1:12" s="58" customFormat="1" ht="149.25" customHeight="1" x14ac:dyDescent="0.25">
      <c r="D36" s="60"/>
      <c r="E36" s="7"/>
      <c r="F36" s="51"/>
      <c r="G36" s="7"/>
      <c r="H36" s="7"/>
      <c r="I36" s="7"/>
      <c r="J36" s="159"/>
      <c r="K36" s="60"/>
      <c r="L36" s="60"/>
    </row>
    <row r="37" spans="1:12" s="58" customFormat="1" x14ac:dyDescent="0.25">
      <c r="F37" s="59"/>
    </row>
    <row r="38" spans="1:12" s="58" customFormat="1" x14ac:dyDescent="0.25">
      <c r="F38" s="59"/>
    </row>
    <row r="39" spans="1:12" s="58" customFormat="1" x14ac:dyDescent="0.25">
      <c r="F39" s="59"/>
    </row>
    <row r="40" spans="1:12" s="58" customFormat="1" x14ac:dyDescent="0.25">
      <c r="F40" s="59"/>
    </row>
    <row r="41" spans="1:12" s="58" customFormat="1" x14ac:dyDescent="0.25">
      <c r="F41" s="59"/>
    </row>
    <row r="42" spans="1:12" s="58" customFormat="1" x14ac:dyDescent="0.25">
      <c r="F42" s="59"/>
    </row>
    <row r="43" spans="1:12" s="58" customFormat="1" x14ac:dyDescent="0.25">
      <c r="F43" s="59"/>
    </row>
    <row r="44" spans="1:12" s="58" customFormat="1" x14ac:dyDescent="0.25">
      <c r="F44" s="59"/>
    </row>
    <row r="45" spans="1:12" s="58" customFormat="1" x14ac:dyDescent="0.25">
      <c r="F45" s="59"/>
    </row>
    <row r="46" spans="1:12" s="58" customFormat="1" x14ac:dyDescent="0.25">
      <c r="F46" s="59"/>
    </row>
    <row r="47" spans="1:12" s="58" customFormat="1" x14ac:dyDescent="0.25">
      <c r="F47" s="59"/>
    </row>
  </sheetData>
  <mergeCells count="37">
    <mergeCell ref="A33:C33"/>
    <mergeCell ref="O1:Q1"/>
    <mergeCell ref="C23:C25"/>
    <mergeCell ref="B23:B25"/>
    <mergeCell ref="C15:C19"/>
    <mergeCell ref="B15:B19"/>
    <mergeCell ref="B9:B14"/>
    <mergeCell ref="C9:C14"/>
    <mergeCell ref="C20:C22"/>
    <mergeCell ref="B20:B22"/>
    <mergeCell ref="D5:D8"/>
    <mergeCell ref="C5:C8"/>
    <mergeCell ref="B2:Q3"/>
    <mergeCell ref="E6:E8"/>
    <mergeCell ref="F6:F8"/>
    <mergeCell ref="K6:N6"/>
    <mergeCell ref="Q5:Q8"/>
    <mergeCell ref="O6:P7"/>
    <mergeCell ref="K7:L7"/>
    <mergeCell ref="M7:N7"/>
    <mergeCell ref="I6:J7"/>
    <mergeCell ref="I5:P5"/>
    <mergeCell ref="E5:H5"/>
    <mergeCell ref="B26:B28"/>
    <mergeCell ref="C26:C28"/>
    <mergeCell ref="G6:G8"/>
    <mergeCell ref="H6:H8"/>
    <mergeCell ref="B29:B31"/>
    <mergeCell ref="C29:C31"/>
    <mergeCell ref="A29:A31"/>
    <mergeCell ref="A5:A8"/>
    <mergeCell ref="A15:A19"/>
    <mergeCell ref="A23:A25"/>
    <mergeCell ref="A9:A14"/>
    <mergeCell ref="A20:A22"/>
    <mergeCell ref="B5:B8"/>
    <mergeCell ref="A26:A28"/>
  </mergeCells>
  <pageMargins left="0" right="0" top="0" bottom="0" header="0.31496062992125984" footer="0.31496062992125984"/>
  <pageSetup paperSize="9" scale="55" fitToHeight="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61"/>
  <sheetViews>
    <sheetView zoomScaleSheetLayoutView="110" workbookViewId="0">
      <pane xSplit="3" ySplit="7" topLeftCell="D52" activePane="bottomRight" state="frozen"/>
      <selection pane="topRight" activeCell="D1" sqref="D1"/>
      <selection pane="bottomLeft" activeCell="A9" sqref="A9"/>
      <selection pane="bottomRight" activeCell="G57" sqref="G57:H57"/>
    </sheetView>
  </sheetViews>
  <sheetFormatPr defaultColWidth="9.140625" defaultRowHeight="12.75" outlineLevelRow="1" x14ac:dyDescent="0.2"/>
  <cols>
    <col min="1" max="1" width="16.5703125" style="2" customWidth="1"/>
    <col min="2" max="2" width="35.85546875" style="2" customWidth="1"/>
    <col min="3" max="3" width="19.140625" style="2" customWidth="1"/>
    <col min="4" max="4" width="13.7109375" style="17" customWidth="1"/>
    <col min="5" max="5" width="17.140625" style="17" customWidth="1"/>
    <col min="6" max="6" width="15" style="17" customWidth="1"/>
    <col min="7" max="7" width="11.140625" style="2" customWidth="1"/>
    <col min="8" max="8" width="13.28515625" style="2" customWidth="1"/>
    <col min="9" max="9" width="13.85546875" style="2" customWidth="1"/>
    <col min="10" max="11" width="11.85546875" style="2" customWidth="1"/>
    <col min="12" max="12" width="14.140625" style="2" customWidth="1"/>
    <col min="13" max="13" width="10.85546875" style="2" bestFit="1" customWidth="1"/>
    <col min="14" max="16" width="9.140625" style="2"/>
    <col min="17" max="17" width="8.7109375" style="2" customWidth="1"/>
    <col min="18" max="16384" width="9.140625" style="2"/>
  </cols>
  <sheetData>
    <row r="1" spans="1:13" ht="81.75" customHeight="1" x14ac:dyDescent="0.2">
      <c r="J1" s="277"/>
      <c r="K1" s="278"/>
      <c r="L1" s="278"/>
    </row>
    <row r="2" spans="1:13" ht="78.75" customHeight="1" x14ac:dyDescent="0.25">
      <c r="A2" s="280" t="s">
        <v>108</v>
      </c>
      <c r="B2" s="280"/>
      <c r="C2" s="280"/>
      <c r="D2" s="280"/>
      <c r="E2" s="280"/>
      <c r="F2" s="280"/>
      <c r="G2" s="280"/>
      <c r="H2" s="280"/>
      <c r="I2" s="280"/>
      <c r="J2" s="280"/>
      <c r="K2" s="280"/>
      <c r="L2" s="280"/>
    </row>
    <row r="3" spans="1:13" ht="21.75" customHeight="1" x14ac:dyDescent="0.25">
      <c r="A3" s="9"/>
      <c r="B3" s="9"/>
      <c r="C3" s="9"/>
      <c r="D3" s="158"/>
      <c r="E3" s="158"/>
      <c r="F3" s="158"/>
      <c r="G3" s="9"/>
      <c r="H3" s="9"/>
      <c r="I3" s="9"/>
      <c r="J3" s="49"/>
      <c r="K3" s="49"/>
      <c r="L3" s="50" t="s">
        <v>5</v>
      </c>
    </row>
    <row r="4" spans="1:13" ht="29.25" customHeight="1" x14ac:dyDescent="0.2">
      <c r="A4" s="279" t="s">
        <v>9</v>
      </c>
      <c r="B4" s="279" t="s">
        <v>29</v>
      </c>
      <c r="C4" s="279" t="s">
        <v>23</v>
      </c>
      <c r="D4" s="283" t="s">
        <v>92</v>
      </c>
      <c r="E4" s="283"/>
      <c r="F4" s="279" t="s">
        <v>93</v>
      </c>
      <c r="G4" s="279"/>
      <c r="H4" s="279"/>
      <c r="I4" s="282"/>
      <c r="J4" s="279" t="s">
        <v>1</v>
      </c>
      <c r="K4" s="279"/>
      <c r="L4" s="279" t="s">
        <v>22</v>
      </c>
    </row>
    <row r="5" spans="1:13" ht="27.75" customHeight="1" x14ac:dyDescent="0.2">
      <c r="A5" s="279"/>
      <c r="B5" s="279"/>
      <c r="C5" s="279"/>
      <c r="D5" s="283"/>
      <c r="E5" s="283"/>
      <c r="F5" s="279" t="s">
        <v>56</v>
      </c>
      <c r="G5" s="279"/>
      <c r="H5" s="279" t="s">
        <v>8</v>
      </c>
      <c r="I5" s="282"/>
      <c r="J5" s="279"/>
      <c r="K5" s="279"/>
      <c r="L5" s="279"/>
    </row>
    <row r="6" spans="1:13" ht="15" x14ac:dyDescent="0.2">
      <c r="A6" s="279"/>
      <c r="B6" s="279"/>
      <c r="C6" s="279"/>
      <c r="D6" s="172" t="s">
        <v>2</v>
      </c>
      <c r="E6" s="172" t="s">
        <v>3</v>
      </c>
      <c r="F6" s="172" t="s">
        <v>2</v>
      </c>
      <c r="G6" s="11" t="s">
        <v>3</v>
      </c>
      <c r="H6" s="11" t="s">
        <v>2</v>
      </c>
      <c r="I6" s="35" t="s">
        <v>3</v>
      </c>
      <c r="J6" s="52" t="s">
        <v>77</v>
      </c>
      <c r="K6" s="52" t="s">
        <v>97</v>
      </c>
      <c r="L6" s="279"/>
    </row>
    <row r="7" spans="1:13" s="48" customFormat="1" ht="28.5" customHeight="1" x14ac:dyDescent="0.2">
      <c r="A7" s="281" t="s">
        <v>28</v>
      </c>
      <c r="B7" s="284" t="str">
        <f>'11 средства по кодам'!C9</f>
        <v>"Развитие транспорта в Емельяновском районе"</v>
      </c>
      <c r="C7" s="12" t="s">
        <v>10</v>
      </c>
      <c r="D7" s="173">
        <f>D9+D10+D11+D12+D13+D14</f>
        <v>102271.86638000001</v>
      </c>
      <c r="E7" s="174">
        <f>E9+E10+E11+E12+E13+E14</f>
        <v>86509.592399999994</v>
      </c>
      <c r="F7" s="175">
        <f t="shared" ref="F7:G7" si="0">F9+F10+F11+F12+F13+F14</f>
        <v>21710.944</v>
      </c>
      <c r="G7" s="46">
        <f t="shared" si="0"/>
        <v>9774.7739299999994</v>
      </c>
      <c r="H7" s="161">
        <f>H9+H10+H11+H12+H13+H14</f>
        <v>90265.015790000005</v>
      </c>
      <c r="I7" s="161">
        <f>I9+I10+I11+I12+I13+I14</f>
        <v>69285.864320000008</v>
      </c>
      <c r="J7" s="161">
        <f t="shared" ref="J7:K7" si="1">J9+J10+J11+J12+J13+J14</f>
        <v>57684.2</v>
      </c>
      <c r="K7" s="161">
        <f t="shared" si="1"/>
        <v>58229.799999999996</v>
      </c>
      <c r="L7" s="12"/>
      <c r="M7" s="47"/>
    </row>
    <row r="8" spans="1:13" ht="15" x14ac:dyDescent="0.2">
      <c r="A8" s="281"/>
      <c r="B8" s="284"/>
      <c r="C8" s="12" t="s">
        <v>11</v>
      </c>
      <c r="D8" s="176"/>
      <c r="E8" s="177"/>
      <c r="F8" s="176"/>
      <c r="G8" s="19"/>
      <c r="H8" s="163"/>
      <c r="I8" s="163"/>
      <c r="J8" s="163"/>
      <c r="K8" s="163"/>
      <c r="L8" s="13"/>
    </row>
    <row r="9" spans="1:13" ht="15" x14ac:dyDescent="0.25">
      <c r="A9" s="281"/>
      <c r="B9" s="284"/>
      <c r="C9" s="12" t="s">
        <v>32</v>
      </c>
      <c r="D9" s="178">
        <f>D17+D25+D33+D41</f>
        <v>77352.972940000007</v>
      </c>
      <c r="E9" s="178">
        <f>E17+E25+E33+E41</f>
        <v>66558.179879999996</v>
      </c>
      <c r="F9" s="179">
        <f t="shared" ref="F9:F13" si="2">F17+F25+F33</f>
        <v>10676.74</v>
      </c>
      <c r="G9" s="15">
        <f t="shared" ref="G9" si="3">G17+G25+G33</f>
        <v>5338.37</v>
      </c>
      <c r="H9" s="162">
        <f>H17+H25+H33+H41+H49</f>
        <v>65867.385410000003</v>
      </c>
      <c r="I9" s="162">
        <f>I17+I25+I33+I41+I49</f>
        <v>46700.495540000004</v>
      </c>
      <c r="J9" s="161">
        <f t="shared" ref="J9:K9" si="4">J17+J25+J33</f>
        <v>44410.103999999999</v>
      </c>
      <c r="K9" s="161">
        <f t="shared" si="4"/>
        <v>44854.252</v>
      </c>
      <c r="L9" s="14"/>
    </row>
    <row r="10" spans="1:13" ht="15" x14ac:dyDescent="0.25">
      <c r="A10" s="281"/>
      <c r="B10" s="284"/>
      <c r="C10" s="12" t="s">
        <v>33</v>
      </c>
      <c r="D10" s="154">
        <f>D18+D26+D34+D42+D50</f>
        <v>11121.164919999999</v>
      </c>
      <c r="E10" s="179">
        <f>E18+E26+E34+E42+E50</f>
        <v>9569.36996</v>
      </c>
      <c r="F10" s="43">
        <f>F34+F42</f>
        <v>10757.5</v>
      </c>
      <c r="G10" s="29">
        <f t="shared" ref="G10:J10" si="5">G34+G42</f>
        <v>4159.6999299999998</v>
      </c>
      <c r="H10" s="161">
        <f>H18+H26+H34+H50+H42</f>
        <v>10769.6</v>
      </c>
      <c r="I10" s="161">
        <f>I18+I26+I34+I50+I42</f>
        <v>10768.89968</v>
      </c>
      <c r="J10" s="162">
        <f t="shared" si="5"/>
        <v>10757.6</v>
      </c>
      <c r="K10" s="162">
        <f>K18+K26+K34+K42</f>
        <v>10757.6</v>
      </c>
      <c r="L10" s="14"/>
    </row>
    <row r="11" spans="1:13" ht="15" x14ac:dyDescent="0.25">
      <c r="A11" s="281"/>
      <c r="B11" s="284"/>
      <c r="C11" s="33" t="s">
        <v>74</v>
      </c>
      <c r="D11" s="154">
        <f>D19+D27+D35+D43</f>
        <v>13341.6492</v>
      </c>
      <c r="E11" s="178">
        <f>E19+E27+E35+E43</f>
        <v>9925.9637299999995</v>
      </c>
      <c r="F11" s="153">
        <f t="shared" si="2"/>
        <v>276.70400000000001</v>
      </c>
      <c r="G11" s="152">
        <f t="shared" ref="G11:K11" si="6">G19+G27+G35</f>
        <v>276.70400000000001</v>
      </c>
      <c r="H11" s="162">
        <f t="shared" si="6"/>
        <v>12845.65252</v>
      </c>
      <c r="I11" s="162">
        <f t="shared" si="6"/>
        <v>11073.631289999999</v>
      </c>
      <c r="J11" s="162">
        <f t="shared" si="6"/>
        <v>2516.4960000000001</v>
      </c>
      <c r="K11" s="162">
        <f t="shared" si="6"/>
        <v>2617.9479999999999</v>
      </c>
      <c r="L11" s="14"/>
    </row>
    <row r="12" spans="1:13" ht="30" x14ac:dyDescent="0.25">
      <c r="A12" s="281"/>
      <c r="B12" s="284"/>
      <c r="C12" s="12" t="s">
        <v>24</v>
      </c>
      <c r="D12" s="179"/>
      <c r="E12" s="179"/>
      <c r="F12" s="23"/>
      <c r="G12" s="34"/>
      <c r="H12" s="34"/>
      <c r="I12" s="34"/>
      <c r="J12" s="162"/>
      <c r="K12" s="162"/>
      <c r="L12" s="14"/>
    </row>
    <row r="13" spans="1:13" ht="30" x14ac:dyDescent="0.25">
      <c r="A13" s="281"/>
      <c r="B13" s="284"/>
      <c r="C13" s="12" t="s">
        <v>30</v>
      </c>
      <c r="D13" s="178">
        <f>D21+D29+D37+D45</f>
        <v>456.07932</v>
      </c>
      <c r="E13" s="178">
        <f>E21+E29+E37+E45</f>
        <v>456.07882999999998</v>
      </c>
      <c r="F13" s="23">
        <f t="shared" si="2"/>
        <v>0</v>
      </c>
      <c r="G13" s="34">
        <f t="shared" ref="G13:K13" si="7">G21+G29+G37</f>
        <v>0</v>
      </c>
      <c r="H13" s="29">
        <f t="shared" si="7"/>
        <v>782.37786000000006</v>
      </c>
      <c r="I13" s="29">
        <f t="shared" si="7"/>
        <v>742.83780999999999</v>
      </c>
      <c r="J13" s="162">
        <f t="shared" si="7"/>
        <v>0</v>
      </c>
      <c r="K13" s="162">
        <f t="shared" si="7"/>
        <v>0</v>
      </c>
      <c r="L13" s="14"/>
    </row>
    <row r="14" spans="1:13" ht="15" x14ac:dyDescent="0.25">
      <c r="A14" s="281"/>
      <c r="B14" s="284"/>
      <c r="C14" s="12" t="s">
        <v>13</v>
      </c>
      <c r="D14" s="24"/>
      <c r="E14" s="24"/>
      <c r="F14" s="24"/>
      <c r="G14" s="18"/>
      <c r="H14" s="18"/>
      <c r="I14" s="18"/>
      <c r="J14" s="164"/>
      <c r="K14" s="164"/>
      <c r="L14" s="14"/>
    </row>
    <row r="15" spans="1:13" s="17" customFormat="1" ht="13.5" customHeight="1" x14ac:dyDescent="0.25">
      <c r="A15" s="274" t="s">
        <v>20</v>
      </c>
      <c r="B15" s="271" t="str">
        <f>'11 средства по кодам'!C15</f>
        <v>"Дороги Емельяновского района"</v>
      </c>
      <c r="C15" s="20" t="s">
        <v>10</v>
      </c>
      <c r="D15" s="178">
        <f>D17+D18+D19+D20+D21+D22</f>
        <v>91153.701460000011</v>
      </c>
      <c r="E15" s="178">
        <f>E17+E18+E19+E20+E21+E22</f>
        <v>76943.222439999998</v>
      </c>
      <c r="F15" s="153">
        <f>F17+F18+F19+F20+F21+F22</f>
        <v>10953.444</v>
      </c>
      <c r="G15" s="153">
        <f t="shared" ref="G15" si="8">G17+G18+G19+G20+G21+G22</f>
        <v>5615.0739999999996</v>
      </c>
      <c r="H15" s="26">
        <f>H17+H18+H19+H20+H21+H22</f>
        <v>79507.415789999999</v>
      </c>
      <c r="I15" s="26">
        <f t="shared" ref="I15:K15" si="9">I17+I18+I19+I20+I21+I22</f>
        <v>58528.964639999998</v>
      </c>
      <c r="J15" s="26">
        <f t="shared" si="9"/>
        <v>46926.6</v>
      </c>
      <c r="K15" s="26">
        <f t="shared" si="9"/>
        <v>47472.2</v>
      </c>
      <c r="L15" s="21"/>
    </row>
    <row r="16" spans="1:13" s="17" customFormat="1" ht="15" x14ac:dyDescent="0.25">
      <c r="A16" s="274"/>
      <c r="B16" s="272"/>
      <c r="C16" s="20" t="s">
        <v>11</v>
      </c>
      <c r="D16" s="21"/>
      <c r="E16" s="180"/>
      <c r="F16" s="22"/>
      <c r="G16" s="22"/>
      <c r="H16" s="28"/>
      <c r="I16" s="160"/>
      <c r="J16" s="28"/>
      <c r="K16" s="28"/>
      <c r="L16" s="21"/>
    </row>
    <row r="17" spans="1:12" s="17" customFormat="1" ht="15" x14ac:dyDescent="0.25">
      <c r="A17" s="274"/>
      <c r="B17" s="272"/>
      <c r="C17" s="20" t="s">
        <v>12</v>
      </c>
      <c r="D17" s="178">
        <v>77352.972940000007</v>
      </c>
      <c r="E17" s="181">
        <v>66558.179879999996</v>
      </c>
      <c r="F17" s="155">
        <v>10676.74</v>
      </c>
      <c r="G17" s="155">
        <v>5338.37</v>
      </c>
      <c r="H17" s="162">
        <v>65867.385410000003</v>
      </c>
      <c r="I17" s="40">
        <v>46700.495540000004</v>
      </c>
      <c r="J17" s="26">
        <v>44410.103999999999</v>
      </c>
      <c r="K17" s="26">
        <v>44854.252</v>
      </c>
      <c r="L17" s="21"/>
    </row>
    <row r="18" spans="1:12" s="17" customFormat="1" ht="15" x14ac:dyDescent="0.25">
      <c r="A18" s="274"/>
      <c r="B18" s="272"/>
      <c r="C18" s="20" t="s">
        <v>33</v>
      </c>
      <c r="D18" s="25">
        <v>3</v>
      </c>
      <c r="E18" s="182">
        <v>3</v>
      </c>
      <c r="F18" s="27">
        <v>0</v>
      </c>
      <c r="G18" s="27">
        <v>0</v>
      </c>
      <c r="H18" s="28">
        <v>12</v>
      </c>
      <c r="I18" s="40">
        <v>12</v>
      </c>
      <c r="J18" s="26">
        <v>0</v>
      </c>
      <c r="K18" s="26">
        <v>0</v>
      </c>
      <c r="L18" s="21"/>
    </row>
    <row r="19" spans="1:12" s="17" customFormat="1" ht="15" x14ac:dyDescent="0.25">
      <c r="A19" s="274"/>
      <c r="B19" s="272"/>
      <c r="C19" s="33" t="s">
        <v>74</v>
      </c>
      <c r="D19" s="183">
        <v>13341.6492</v>
      </c>
      <c r="E19" s="181">
        <v>9925.9637299999995</v>
      </c>
      <c r="F19" s="156">
        <v>276.70400000000001</v>
      </c>
      <c r="G19" s="156">
        <v>276.70400000000001</v>
      </c>
      <c r="H19" s="28">
        <v>12845.65252</v>
      </c>
      <c r="I19" s="40">
        <v>11073.631289999999</v>
      </c>
      <c r="J19" s="26">
        <v>2516.4960000000001</v>
      </c>
      <c r="K19" s="26">
        <v>2617.9479999999999</v>
      </c>
      <c r="L19" s="21"/>
    </row>
    <row r="20" spans="1:12" s="17" customFormat="1" ht="30" x14ac:dyDescent="0.25">
      <c r="A20" s="274"/>
      <c r="B20" s="272"/>
      <c r="C20" s="20" t="s">
        <v>24</v>
      </c>
      <c r="D20" s="25"/>
      <c r="E20" s="36"/>
      <c r="F20" s="27"/>
      <c r="G20" s="27"/>
      <c r="H20" s="28"/>
      <c r="I20" s="28"/>
      <c r="J20" s="28"/>
      <c r="K20" s="28"/>
      <c r="L20" s="21"/>
    </row>
    <row r="21" spans="1:12" s="45" customFormat="1" ht="20.25" customHeight="1" x14ac:dyDescent="0.2">
      <c r="A21" s="274"/>
      <c r="B21" s="272"/>
      <c r="C21" s="39" t="s">
        <v>30</v>
      </c>
      <c r="D21" s="41">
        <v>456.07932</v>
      </c>
      <c r="E21" s="184">
        <v>456.07882999999998</v>
      </c>
      <c r="F21" s="42">
        <v>0</v>
      </c>
      <c r="G21" s="42">
        <v>0</v>
      </c>
      <c r="H21" s="41">
        <v>782.37786000000006</v>
      </c>
      <c r="I21" s="55">
        <v>742.83780999999999</v>
      </c>
      <c r="J21" s="165"/>
      <c r="K21" s="165"/>
      <c r="L21" s="44"/>
    </row>
    <row r="22" spans="1:12" s="17" customFormat="1" ht="15" x14ac:dyDescent="0.25">
      <c r="A22" s="274"/>
      <c r="B22" s="273"/>
      <c r="C22" s="20" t="s">
        <v>13</v>
      </c>
      <c r="D22" s="185"/>
      <c r="E22" s="186"/>
      <c r="F22" s="23"/>
      <c r="G22" s="23"/>
      <c r="H22" s="24"/>
      <c r="I22" s="36"/>
      <c r="J22" s="24"/>
      <c r="K22" s="24"/>
      <c r="L22" s="21"/>
    </row>
    <row r="23" spans="1:12" s="17" customFormat="1" ht="15" x14ac:dyDescent="0.25">
      <c r="A23" s="274" t="s">
        <v>85</v>
      </c>
      <c r="B23" s="271" t="s">
        <v>84</v>
      </c>
      <c r="C23" s="38" t="s">
        <v>10</v>
      </c>
      <c r="D23" s="185"/>
      <c r="E23" s="186"/>
      <c r="F23" s="23"/>
      <c r="G23" s="23"/>
      <c r="H23" s="23"/>
      <c r="I23" s="23"/>
      <c r="J23" s="23"/>
      <c r="K23" s="23"/>
      <c r="L23" s="21"/>
    </row>
    <row r="24" spans="1:12" s="17" customFormat="1" ht="15" x14ac:dyDescent="0.25">
      <c r="A24" s="274"/>
      <c r="B24" s="272"/>
      <c r="C24" s="38" t="s">
        <v>11</v>
      </c>
      <c r="D24" s="185"/>
      <c r="E24" s="186"/>
      <c r="F24" s="23"/>
      <c r="G24" s="23"/>
      <c r="H24" s="23"/>
      <c r="I24" s="23"/>
      <c r="J24" s="23"/>
      <c r="K24" s="23"/>
      <c r="L24" s="21"/>
    </row>
    <row r="25" spans="1:12" s="17" customFormat="1" ht="15" x14ac:dyDescent="0.25">
      <c r="A25" s="274"/>
      <c r="B25" s="272"/>
      <c r="C25" s="38" t="s">
        <v>12</v>
      </c>
      <c r="D25" s="185"/>
      <c r="E25" s="186"/>
      <c r="F25" s="23"/>
      <c r="G25" s="23"/>
      <c r="H25" s="23"/>
      <c r="I25" s="23"/>
      <c r="J25" s="23"/>
      <c r="K25" s="23"/>
      <c r="L25" s="21"/>
    </row>
    <row r="26" spans="1:12" s="17" customFormat="1" ht="15" x14ac:dyDescent="0.25">
      <c r="A26" s="274"/>
      <c r="B26" s="272"/>
      <c r="C26" s="38" t="s">
        <v>33</v>
      </c>
      <c r="D26" s="185"/>
      <c r="E26" s="186"/>
      <c r="F26" s="23"/>
      <c r="G26" s="23"/>
      <c r="H26" s="23"/>
      <c r="I26" s="23"/>
      <c r="J26" s="23"/>
      <c r="K26" s="23"/>
      <c r="L26" s="21"/>
    </row>
    <row r="27" spans="1:12" s="17" customFormat="1" ht="15" x14ac:dyDescent="0.25">
      <c r="A27" s="274"/>
      <c r="B27" s="272"/>
      <c r="C27" s="38" t="s">
        <v>74</v>
      </c>
      <c r="D27" s="185"/>
      <c r="E27" s="186"/>
      <c r="F27" s="23"/>
      <c r="G27" s="23"/>
      <c r="H27" s="23"/>
      <c r="I27" s="23"/>
      <c r="J27" s="23"/>
      <c r="K27" s="23"/>
      <c r="L27" s="21"/>
    </row>
    <row r="28" spans="1:12" s="17" customFormat="1" ht="30" x14ac:dyDescent="0.25">
      <c r="A28" s="274"/>
      <c r="B28" s="272"/>
      <c r="C28" s="38" t="s">
        <v>24</v>
      </c>
      <c r="D28" s="185"/>
      <c r="E28" s="186"/>
      <c r="F28" s="23"/>
      <c r="G28" s="23"/>
      <c r="H28" s="23"/>
      <c r="I28" s="23"/>
      <c r="J28" s="23"/>
      <c r="K28" s="23"/>
      <c r="L28" s="21"/>
    </row>
    <row r="29" spans="1:12" s="17" customFormat="1" ht="18" customHeight="1" x14ac:dyDescent="0.25">
      <c r="A29" s="274"/>
      <c r="B29" s="272"/>
      <c r="C29" s="38" t="s">
        <v>30</v>
      </c>
      <c r="D29" s="185"/>
      <c r="E29" s="186"/>
      <c r="F29" s="23"/>
      <c r="G29" s="23"/>
      <c r="H29" s="23"/>
      <c r="I29" s="23"/>
      <c r="J29" s="23"/>
      <c r="K29" s="23"/>
      <c r="L29" s="21"/>
    </row>
    <row r="30" spans="1:12" s="17" customFormat="1" ht="15" x14ac:dyDescent="0.25">
      <c r="A30" s="274"/>
      <c r="B30" s="273"/>
      <c r="C30" s="38" t="s">
        <v>13</v>
      </c>
      <c r="D30" s="185"/>
      <c r="E30" s="186"/>
      <c r="F30" s="23"/>
      <c r="G30" s="23"/>
      <c r="H30" s="23"/>
      <c r="I30" s="23"/>
      <c r="J30" s="23"/>
      <c r="K30" s="23"/>
      <c r="L30" s="21"/>
    </row>
    <row r="31" spans="1:12" s="17" customFormat="1" ht="16.5" customHeight="1" x14ac:dyDescent="0.25">
      <c r="A31" s="271" t="s">
        <v>102</v>
      </c>
      <c r="B31" s="271" t="s">
        <v>75</v>
      </c>
      <c r="C31" s="20" t="s">
        <v>10</v>
      </c>
      <c r="D31" s="26">
        <f>D32+D33+D34+D36+D37+D38</f>
        <v>8840.3160599999992</v>
      </c>
      <c r="E31" s="187">
        <f>E32+E33+E34+E36+E37+E38</f>
        <v>7288.5210999999999</v>
      </c>
      <c r="F31" s="27">
        <f>F33+F34+F35+F36+F37+F38</f>
        <v>10757.5</v>
      </c>
      <c r="G31" s="26">
        <f t="shared" ref="G31:K31" si="10">G33+G34+G35+G36+G37+G38</f>
        <v>4159.6999299999998</v>
      </c>
      <c r="H31" s="26">
        <f t="shared" si="10"/>
        <v>10757.5</v>
      </c>
      <c r="I31" s="26">
        <f t="shared" si="10"/>
        <v>10756.89968</v>
      </c>
      <c r="J31" s="26">
        <f t="shared" si="10"/>
        <v>10757.5</v>
      </c>
      <c r="K31" s="26">
        <f t="shared" si="10"/>
        <v>10757.5</v>
      </c>
      <c r="L31" s="21"/>
    </row>
    <row r="32" spans="1:12" s="17" customFormat="1" ht="16.5" customHeight="1" x14ac:dyDescent="0.25">
      <c r="A32" s="272"/>
      <c r="B32" s="272"/>
      <c r="C32" s="20" t="s">
        <v>11</v>
      </c>
      <c r="D32" s="25"/>
      <c r="E32" s="188"/>
      <c r="F32" s="25"/>
      <c r="G32" s="27"/>
      <c r="H32" s="25"/>
      <c r="I32" s="37"/>
      <c r="J32" s="25"/>
      <c r="K32" s="25"/>
      <c r="L32" s="21"/>
    </row>
    <row r="33" spans="1:12" s="17" customFormat="1" ht="16.5" customHeight="1" x14ac:dyDescent="0.25">
      <c r="A33" s="272"/>
      <c r="B33" s="272"/>
      <c r="C33" s="20" t="s">
        <v>12</v>
      </c>
      <c r="D33" s="25"/>
      <c r="E33" s="188"/>
      <c r="F33" s="37"/>
      <c r="G33" s="37"/>
      <c r="H33" s="37"/>
      <c r="I33" s="37"/>
      <c r="J33" s="37"/>
      <c r="K33" s="37"/>
      <c r="L33" s="21"/>
    </row>
    <row r="34" spans="1:12" s="17" customFormat="1" ht="16.5" customHeight="1" x14ac:dyDescent="0.25">
      <c r="A34" s="272"/>
      <c r="B34" s="272"/>
      <c r="C34" s="20" t="s">
        <v>33</v>
      </c>
      <c r="D34" s="28">
        <v>8840.3160599999992</v>
      </c>
      <c r="E34" s="188">
        <v>7288.5210999999999</v>
      </c>
      <c r="F34" s="25">
        <v>10757.5</v>
      </c>
      <c r="G34" s="26">
        <v>4159.6999299999998</v>
      </c>
      <c r="H34" s="28">
        <v>10757.5</v>
      </c>
      <c r="I34" s="160">
        <v>10756.89968</v>
      </c>
      <c r="J34" s="28">
        <v>10757.5</v>
      </c>
      <c r="K34" s="28">
        <v>10757.5</v>
      </c>
      <c r="L34" s="21"/>
    </row>
    <row r="35" spans="1:12" s="17" customFormat="1" ht="16.5" customHeight="1" x14ac:dyDescent="0.25">
      <c r="A35" s="272"/>
      <c r="B35" s="272"/>
      <c r="C35" s="33" t="s">
        <v>74</v>
      </c>
      <c r="D35" s="25"/>
      <c r="E35" s="37"/>
      <c r="F35" s="37"/>
      <c r="G35" s="37"/>
      <c r="H35" s="37"/>
      <c r="I35" s="37"/>
      <c r="J35" s="37"/>
      <c r="K35" s="37"/>
      <c r="L35" s="21"/>
    </row>
    <row r="36" spans="1:12" s="17" customFormat="1" ht="32.25" customHeight="1" x14ac:dyDescent="0.25">
      <c r="A36" s="272"/>
      <c r="B36" s="272"/>
      <c r="C36" s="20" t="s">
        <v>24</v>
      </c>
      <c r="D36" s="25"/>
      <c r="E36" s="37"/>
      <c r="F36" s="37"/>
      <c r="G36" s="37"/>
      <c r="H36" s="37"/>
      <c r="I36" s="37"/>
      <c r="J36" s="37"/>
      <c r="K36" s="37"/>
      <c r="L36" s="21"/>
    </row>
    <row r="37" spans="1:12" s="17" customFormat="1" ht="16.5" customHeight="1" x14ac:dyDescent="0.25">
      <c r="A37" s="272"/>
      <c r="B37" s="272"/>
      <c r="C37" s="20" t="s">
        <v>31</v>
      </c>
      <c r="D37" s="25"/>
      <c r="E37" s="37"/>
      <c r="F37" s="37"/>
      <c r="G37" s="37"/>
      <c r="H37" s="37"/>
      <c r="I37" s="37"/>
      <c r="J37" s="37"/>
      <c r="K37" s="37"/>
      <c r="L37" s="21"/>
    </row>
    <row r="38" spans="1:12" s="17" customFormat="1" ht="99" customHeight="1" x14ac:dyDescent="0.25">
      <c r="A38" s="273"/>
      <c r="B38" s="273"/>
      <c r="C38" s="20" t="s">
        <v>13</v>
      </c>
      <c r="D38" s="25"/>
      <c r="E38" s="37"/>
      <c r="F38" s="37"/>
      <c r="G38" s="37"/>
      <c r="H38" s="37"/>
      <c r="I38" s="37"/>
      <c r="J38" s="37"/>
      <c r="K38" s="37"/>
      <c r="L38" s="21"/>
    </row>
    <row r="39" spans="1:12" s="17" customFormat="1" ht="17.25" customHeight="1" x14ac:dyDescent="0.25">
      <c r="A39" s="271" t="s">
        <v>101</v>
      </c>
      <c r="B39" s="271" t="s">
        <v>98</v>
      </c>
      <c r="C39" s="39" t="s">
        <v>10</v>
      </c>
      <c r="D39" s="54"/>
      <c r="E39" s="54"/>
      <c r="F39" s="25">
        <f t="shared" ref="F39:K39" si="11">F41+F42+F43+F44+F45+F46</f>
        <v>0</v>
      </c>
      <c r="G39" s="25">
        <f t="shared" si="11"/>
        <v>0</v>
      </c>
      <c r="H39" s="25">
        <f t="shared" si="11"/>
        <v>0.1</v>
      </c>
      <c r="I39" s="25">
        <f t="shared" si="11"/>
        <v>0</v>
      </c>
      <c r="J39" s="25">
        <f t="shared" si="11"/>
        <v>0.1</v>
      </c>
      <c r="K39" s="25">
        <f t="shared" si="11"/>
        <v>0.1</v>
      </c>
      <c r="L39" s="21"/>
    </row>
    <row r="40" spans="1:12" s="17" customFormat="1" ht="15" x14ac:dyDescent="0.25">
      <c r="A40" s="272"/>
      <c r="B40" s="272"/>
      <c r="C40" s="39" t="s">
        <v>11</v>
      </c>
      <c r="D40" s="25"/>
      <c r="E40" s="25"/>
      <c r="F40" s="25"/>
      <c r="G40" s="25"/>
      <c r="H40" s="25"/>
      <c r="I40" s="25"/>
      <c r="J40" s="37"/>
      <c r="K40" s="37"/>
      <c r="L40" s="21"/>
    </row>
    <row r="41" spans="1:12" s="17" customFormat="1" ht="15" x14ac:dyDescent="0.25">
      <c r="A41" s="272"/>
      <c r="B41" s="272"/>
      <c r="C41" s="39" t="s">
        <v>12</v>
      </c>
      <c r="D41" s="25"/>
      <c r="E41" s="25"/>
      <c r="F41" s="25"/>
      <c r="G41" s="25"/>
      <c r="H41" s="25"/>
      <c r="I41" s="25"/>
      <c r="J41" s="37"/>
      <c r="K41" s="37"/>
      <c r="L41" s="21"/>
    </row>
    <row r="42" spans="1:12" s="17" customFormat="1" ht="15" x14ac:dyDescent="0.25">
      <c r="A42" s="272"/>
      <c r="B42" s="272"/>
      <c r="C42" s="39" t="s">
        <v>33</v>
      </c>
      <c r="D42" s="28"/>
      <c r="E42" s="28"/>
      <c r="F42" s="25">
        <v>0</v>
      </c>
      <c r="G42" s="25">
        <v>0</v>
      </c>
      <c r="H42" s="25">
        <v>0.1</v>
      </c>
      <c r="I42" s="25">
        <v>0</v>
      </c>
      <c r="J42" s="37">
        <v>0.1</v>
      </c>
      <c r="K42" s="37">
        <v>0.1</v>
      </c>
      <c r="L42" s="21"/>
    </row>
    <row r="43" spans="1:12" s="17" customFormat="1" ht="15.75" customHeight="1" x14ac:dyDescent="0.25">
      <c r="A43" s="272"/>
      <c r="B43" s="272"/>
      <c r="C43" s="39" t="s">
        <v>74</v>
      </c>
      <c r="D43" s="25"/>
      <c r="E43" s="25"/>
      <c r="F43" s="25"/>
      <c r="G43" s="25"/>
      <c r="H43" s="25"/>
      <c r="I43" s="25"/>
      <c r="J43" s="37"/>
      <c r="K43" s="37"/>
      <c r="L43" s="21"/>
    </row>
    <row r="44" spans="1:12" s="17" customFormat="1" ht="18" customHeight="1" x14ac:dyDescent="0.25">
      <c r="A44" s="272"/>
      <c r="B44" s="272"/>
      <c r="C44" s="39" t="s">
        <v>24</v>
      </c>
      <c r="D44" s="25"/>
      <c r="E44" s="25"/>
      <c r="F44" s="25"/>
      <c r="G44" s="25"/>
      <c r="H44" s="25"/>
      <c r="I44" s="25"/>
      <c r="J44" s="37"/>
      <c r="K44" s="37"/>
      <c r="L44" s="21"/>
    </row>
    <row r="45" spans="1:12" s="17" customFormat="1" ht="15.75" customHeight="1" x14ac:dyDescent="0.25">
      <c r="A45" s="272"/>
      <c r="B45" s="272"/>
      <c r="C45" s="39" t="s">
        <v>31</v>
      </c>
      <c r="D45" s="25"/>
      <c r="E45" s="25"/>
      <c r="F45" s="25"/>
      <c r="G45" s="25"/>
      <c r="H45" s="25"/>
      <c r="I45" s="25"/>
      <c r="J45" s="37"/>
      <c r="K45" s="37"/>
      <c r="L45" s="21"/>
    </row>
    <row r="46" spans="1:12" s="17" customFormat="1" ht="16.5" customHeight="1" x14ac:dyDescent="0.25">
      <c r="A46" s="273"/>
      <c r="B46" s="273"/>
      <c r="C46" s="39" t="s">
        <v>13</v>
      </c>
      <c r="D46" s="25"/>
      <c r="E46" s="25"/>
      <c r="F46" s="25"/>
      <c r="G46" s="25"/>
      <c r="H46" s="25"/>
      <c r="I46" s="25"/>
      <c r="J46" s="37"/>
      <c r="K46" s="37"/>
      <c r="L46" s="21"/>
    </row>
    <row r="47" spans="1:12" s="17" customFormat="1" ht="12.75" customHeight="1" x14ac:dyDescent="0.25">
      <c r="A47" s="276" t="s">
        <v>101</v>
      </c>
      <c r="B47" s="276" t="s">
        <v>103</v>
      </c>
      <c r="C47" s="53" t="s">
        <v>10</v>
      </c>
      <c r="D47" s="28">
        <f t="shared" ref="D47" si="12">D48+D49+D50+D51+D52+D53+D54</f>
        <v>2277.8488600000001</v>
      </c>
      <c r="E47" s="28">
        <f>E49+E50+E51+E52+E53+E54</f>
        <v>2277.8488600000001</v>
      </c>
      <c r="F47" s="54"/>
      <c r="G47" s="54"/>
      <c r="H47" s="54"/>
      <c r="I47" s="54"/>
      <c r="J47" s="54"/>
      <c r="K47" s="25"/>
      <c r="L47" s="21"/>
    </row>
    <row r="48" spans="1:12" s="17" customFormat="1" ht="18.75" customHeight="1" outlineLevel="1" x14ac:dyDescent="0.25">
      <c r="A48" s="276"/>
      <c r="B48" s="276"/>
      <c r="C48" s="53" t="s">
        <v>11</v>
      </c>
      <c r="D48" s="25"/>
      <c r="E48" s="25"/>
      <c r="F48" s="25"/>
      <c r="G48" s="25"/>
      <c r="H48" s="25"/>
      <c r="I48" s="25"/>
      <c r="J48" s="37"/>
      <c r="K48" s="37"/>
      <c r="L48" s="21"/>
    </row>
    <row r="49" spans="1:12" ht="14.25" customHeight="1" x14ac:dyDescent="0.25">
      <c r="A49" s="276"/>
      <c r="B49" s="276"/>
      <c r="C49" s="53" t="s">
        <v>12</v>
      </c>
      <c r="D49" s="25"/>
      <c r="E49" s="25"/>
      <c r="F49" s="25"/>
      <c r="G49" s="25"/>
      <c r="H49" s="25"/>
      <c r="I49" s="25"/>
      <c r="J49" s="37"/>
      <c r="K49" s="37"/>
      <c r="L49" s="21"/>
    </row>
    <row r="50" spans="1:12" ht="15" x14ac:dyDescent="0.25">
      <c r="A50" s="276"/>
      <c r="B50" s="276"/>
      <c r="C50" s="53" t="s">
        <v>33</v>
      </c>
      <c r="D50" s="28">
        <v>2277.8488600000001</v>
      </c>
      <c r="E50" s="28">
        <v>2277.8488600000001</v>
      </c>
      <c r="F50" s="25"/>
      <c r="G50" s="25"/>
      <c r="H50" s="28"/>
      <c r="I50" s="28"/>
      <c r="J50" s="37"/>
      <c r="K50" s="37"/>
      <c r="L50" s="21"/>
    </row>
    <row r="51" spans="1:12" ht="24.75" customHeight="1" x14ac:dyDescent="0.25">
      <c r="A51" s="276"/>
      <c r="B51" s="276"/>
      <c r="C51" s="53" t="s">
        <v>74</v>
      </c>
      <c r="D51" s="25"/>
      <c r="E51" s="25"/>
      <c r="F51" s="25"/>
      <c r="G51" s="25"/>
      <c r="H51" s="25"/>
      <c r="I51" s="25"/>
      <c r="J51" s="37"/>
      <c r="K51" s="37"/>
      <c r="L51" s="21"/>
    </row>
    <row r="52" spans="1:12" ht="37.5" customHeight="1" x14ac:dyDescent="0.25">
      <c r="A52" s="276"/>
      <c r="B52" s="276"/>
      <c r="C52" s="53" t="s">
        <v>24</v>
      </c>
      <c r="D52" s="25"/>
      <c r="E52" s="25"/>
      <c r="F52" s="25"/>
      <c r="G52" s="25"/>
      <c r="H52" s="25"/>
      <c r="I52" s="25"/>
      <c r="J52" s="37"/>
      <c r="K52" s="37"/>
      <c r="L52" s="21"/>
    </row>
    <row r="53" spans="1:12" ht="44.25" customHeight="1" x14ac:dyDescent="0.25">
      <c r="A53" s="276"/>
      <c r="B53" s="276"/>
      <c r="C53" s="53" t="s">
        <v>31</v>
      </c>
      <c r="D53" s="25"/>
      <c r="E53" s="25"/>
      <c r="F53" s="25"/>
      <c r="G53" s="25"/>
      <c r="H53" s="25"/>
      <c r="I53" s="25"/>
      <c r="J53" s="37"/>
      <c r="K53" s="37"/>
      <c r="L53" s="21"/>
    </row>
    <row r="54" spans="1:12" ht="31.5" customHeight="1" x14ac:dyDescent="0.25">
      <c r="A54" s="276"/>
      <c r="B54" s="276"/>
      <c r="C54" s="53" t="s">
        <v>13</v>
      </c>
      <c r="D54" s="25"/>
      <c r="E54" s="25"/>
      <c r="F54" s="25"/>
      <c r="G54" s="25"/>
      <c r="H54" s="25"/>
      <c r="I54" s="25"/>
      <c r="J54" s="37"/>
      <c r="K54" s="37"/>
      <c r="L54" s="21"/>
    </row>
    <row r="55" spans="1:12" ht="30.75" customHeight="1" x14ac:dyDescent="0.2"/>
    <row r="56" spans="1:12" ht="32.25" customHeight="1" x14ac:dyDescent="0.25">
      <c r="A56" s="238" t="s">
        <v>105</v>
      </c>
      <c r="B56" s="238"/>
      <c r="C56" s="239"/>
      <c r="D56" s="171"/>
      <c r="E56" s="171"/>
      <c r="F56" s="189" t="s">
        <v>132</v>
      </c>
      <c r="G56" s="3"/>
      <c r="H56" s="3"/>
      <c r="I56" s="3"/>
      <c r="J56" s="3"/>
      <c r="K56" s="3"/>
      <c r="L56" s="3"/>
    </row>
    <row r="57" spans="1:12" ht="34.5" customHeight="1" x14ac:dyDescent="0.2">
      <c r="C57" s="60"/>
      <c r="D57" s="7"/>
      <c r="E57" s="51"/>
      <c r="F57" s="7"/>
      <c r="G57" s="275"/>
      <c r="H57" s="275"/>
      <c r="I57" s="60"/>
      <c r="J57" s="60"/>
      <c r="L57" s="3"/>
    </row>
    <row r="58" spans="1:12" x14ac:dyDescent="0.2">
      <c r="D58" s="171"/>
      <c r="E58" s="171"/>
      <c r="F58" s="171"/>
      <c r="G58" s="3"/>
      <c r="H58" s="3"/>
      <c r="I58" s="3"/>
      <c r="J58" s="3"/>
      <c r="K58" s="3"/>
      <c r="L58" s="3"/>
    </row>
    <row r="59" spans="1:12" x14ac:dyDescent="0.2">
      <c r="D59" s="171"/>
      <c r="E59" s="171"/>
      <c r="F59" s="171"/>
      <c r="G59" s="3"/>
    </row>
    <row r="61" spans="1:12" ht="106.5" customHeight="1" x14ac:dyDescent="0.2">
      <c r="D61" s="1"/>
      <c r="E61" s="1"/>
      <c r="F61" s="1"/>
      <c r="G61" s="1"/>
      <c r="H61" s="1"/>
      <c r="I61" s="1"/>
      <c r="J61" s="1"/>
      <c r="K61" s="1"/>
      <c r="L61" s="1"/>
    </row>
  </sheetData>
  <mergeCells count="25">
    <mergeCell ref="J1:L1"/>
    <mergeCell ref="L4:L6"/>
    <mergeCell ref="A2:L2"/>
    <mergeCell ref="J4:K5"/>
    <mergeCell ref="B15:B22"/>
    <mergeCell ref="A7:A14"/>
    <mergeCell ref="F4:I4"/>
    <mergeCell ref="F5:G5"/>
    <mergeCell ref="H5:I5"/>
    <mergeCell ref="C4:C6"/>
    <mergeCell ref="A4:A6"/>
    <mergeCell ref="B4:B6"/>
    <mergeCell ref="D4:E5"/>
    <mergeCell ref="B7:B14"/>
    <mergeCell ref="A15:A22"/>
    <mergeCell ref="A31:A38"/>
    <mergeCell ref="B31:B38"/>
    <mergeCell ref="A23:A30"/>
    <mergeCell ref="B23:B30"/>
    <mergeCell ref="G57:H57"/>
    <mergeCell ref="A47:A54"/>
    <mergeCell ref="B47:B54"/>
    <mergeCell ref="A39:A46"/>
    <mergeCell ref="B39:B46"/>
    <mergeCell ref="A56:C56"/>
  </mergeCells>
  <pageMargins left="0.15748031496062992" right="0" top="0" bottom="0" header="0.31496062992125984" footer="0.31496062992125984"/>
  <pageSetup paperSize="9" scale="7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10 показатели </vt:lpstr>
      <vt:lpstr>11 средства по кодам</vt:lpstr>
      <vt:lpstr>12 средства бюджет</vt:lpstr>
      <vt:lpstr>Лист1</vt:lpstr>
      <vt:lpstr>'10 показатели '!Область_печати</vt:lpstr>
      <vt:lpstr>'11 средства по кодам'!Область_печати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verhoturova</dc:creator>
  <cp:lastModifiedBy>Ирина</cp:lastModifiedBy>
  <cp:lastPrinted>2021-03-11T02:31:16Z</cp:lastPrinted>
  <dcterms:created xsi:type="dcterms:W3CDTF">2007-07-17T01:27:34Z</dcterms:created>
  <dcterms:modified xsi:type="dcterms:W3CDTF">2021-03-15T03:16:23Z</dcterms:modified>
</cp:coreProperties>
</file>