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7490" windowHeight="74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24519"/>
</workbook>
</file>

<file path=xl/calcChain.xml><?xml version="1.0" encoding="utf-8"?>
<calcChain xmlns="http://schemas.openxmlformats.org/spreadsheetml/2006/main">
  <c r="J144" i="1"/>
  <c r="I144"/>
  <c r="N144"/>
  <c r="M144"/>
  <c r="N53"/>
  <c r="N52"/>
  <c r="M53"/>
  <c r="M52"/>
  <c r="N18"/>
  <c r="N17"/>
  <c r="M18"/>
  <c r="M17"/>
  <c r="P144"/>
  <c r="O144"/>
  <c r="P145"/>
  <c r="L144"/>
  <c r="L145"/>
  <c r="K144"/>
  <c r="K145"/>
  <c r="P53"/>
  <c r="O53"/>
  <c r="O52"/>
  <c r="L53"/>
  <c r="L52"/>
  <c r="K52"/>
  <c r="K53"/>
  <c r="J53"/>
  <c r="I53"/>
  <c r="K17"/>
  <c r="K18"/>
  <c r="I17"/>
  <c r="I145"/>
  <c r="J145"/>
  <c r="J52"/>
  <c r="I52"/>
  <c r="J17"/>
  <c r="O145"/>
  <c r="M145"/>
  <c r="O18"/>
  <c r="O15" s="1"/>
  <c r="L18"/>
  <c r="L15" s="1"/>
  <c r="J18"/>
  <c r="I18"/>
  <c r="N145"/>
  <c r="P18"/>
  <c r="P15" s="1"/>
  <c r="N50" l="1"/>
  <c r="K50"/>
  <c r="J50"/>
  <c r="I50"/>
  <c r="M50"/>
  <c r="L50"/>
  <c r="K15"/>
  <c r="J14"/>
  <c r="I15"/>
  <c r="M15"/>
  <c r="N15"/>
  <c r="J15"/>
  <c r="N13"/>
  <c r="N142" l="1"/>
  <c r="P50" l="1"/>
  <c r="O50"/>
  <c r="N12" l="1"/>
  <c r="N10" l="1"/>
  <c r="J12"/>
  <c r="K12"/>
  <c r="L12"/>
  <c r="M12"/>
  <c r="O12"/>
  <c r="P12"/>
  <c r="I12"/>
  <c r="K14"/>
  <c r="L14"/>
  <c r="M14"/>
  <c r="N14"/>
  <c r="O14"/>
  <c r="P14"/>
  <c r="I14"/>
  <c r="J13"/>
  <c r="K13"/>
  <c r="L13"/>
  <c r="M13"/>
  <c r="O13"/>
  <c r="P13"/>
  <c r="I13"/>
  <c r="I142"/>
  <c r="K142"/>
  <c r="L142"/>
  <c r="M142"/>
  <c r="O142"/>
  <c r="P142"/>
  <c r="J142"/>
  <c r="I10" l="1"/>
  <c r="M10"/>
  <c r="O10"/>
  <c r="K10"/>
  <c r="P10"/>
  <c r="L10"/>
  <c r="J10"/>
</calcChain>
</file>

<file path=xl/sharedStrings.xml><?xml version="1.0" encoding="utf-8"?>
<sst xmlns="http://schemas.openxmlformats.org/spreadsheetml/2006/main" count="549" uniqueCount="265">
  <si>
    <t>Приложение № 11</t>
  </si>
  <si>
    <t>к Порядку принятия решений о разработке муниципальных программ Емельяновского района, их формирования и реализации</t>
  </si>
  <si>
    <t>Информация об использовании бюджетных ассигнований районного бюджета и иных средств на реализацию отдельных мероприятий муниципальной программы Емельяновского района  и подпрограмм с указанием плановых и фактических значений (с расшифровкой по главным распорядителям средств районного бюджета, подпрограммам, отдельным мероприятиям муниципальной программы Емельяновского района, а также по годам реализации муниципальной программы Емельяновского района)</t>
  </si>
  <si>
    <t>№ п/п</t>
  </si>
  <si>
    <t>Статус (муниципальная программа Емельяновского района, подпрограмма, отдельное мероприятие  муниципальной программы Емельяновского района)</t>
  </si>
  <si>
    <t>Наименование муниципальной программы Емельяновского района, подпрограммы, отдельного мероприятия  муниципальной программы Емельяновского района</t>
  </si>
  <si>
    <t>ГРБС</t>
  </si>
  <si>
    <t>Код бюджетной классификации</t>
  </si>
  <si>
    <t>Примечание</t>
  </si>
  <si>
    <t>Рз Пр</t>
  </si>
  <si>
    <t>ЦСР</t>
  </si>
  <si>
    <t>ВР</t>
  </si>
  <si>
    <t>январь-июнь</t>
  </si>
  <si>
    <t>значение на конец года</t>
  </si>
  <si>
    <t xml:space="preserve">плановый период </t>
  </si>
  <si>
    <t xml:space="preserve">план </t>
  </si>
  <si>
    <t>факт</t>
  </si>
  <si>
    <t>Муниципальная программа Емельяновского района</t>
  </si>
  <si>
    <t>всего расходные обязательства</t>
  </si>
  <si>
    <t>в том числе по ГРБС:</t>
  </si>
  <si>
    <t>"Развитие образования Емельяновского района"</t>
  </si>
  <si>
    <t>Муниципальное казенное учреждение "Управление образованием администрации Емельяновского района"</t>
  </si>
  <si>
    <t>Муниципальное казенное учреждение "Управление земельно-имущественных отношений и архитектуры администрации Емельяновского района Красноярского края"</t>
  </si>
  <si>
    <t>072</t>
  </si>
  <si>
    <t>«Развитие дошкольного образования детей»</t>
  </si>
  <si>
    <t>«Развитие общего и дополнительного образования детей»</t>
  </si>
  <si>
    <t xml:space="preserve">Подпрограмма </t>
  </si>
  <si>
    <t>«Обеспечение реализации муниципальной программы и прочие мероприятия в области образования»</t>
  </si>
  <si>
    <t>162</t>
  </si>
  <si>
    <t>Муниципальное казенное учреждение "Управление строительства, жилищно-коммунального хозяйства и экологии администрации Емельяновского района"</t>
  </si>
  <si>
    <t>132</t>
  </si>
  <si>
    <t>Мероприятие подпрограммы «Развитие дошкольного образования детей»</t>
  </si>
  <si>
    <t xml:space="preserve">Финансирование расходов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</si>
  <si>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0701</t>
  </si>
  <si>
    <t>0110075540</t>
  </si>
  <si>
    <t xml:space="preserve"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</t>
  </si>
  <si>
    <t>0110075560</t>
  </si>
  <si>
    <t>Обеспечение деятельности (оказание услуг) подведомственных учреждений</t>
  </si>
  <si>
    <t>0110074080</t>
  </si>
  <si>
    <t>0110075880</t>
  </si>
  <si>
    <t>1.1</t>
  </si>
  <si>
    <t>1.1.2</t>
  </si>
  <si>
    <t>1.1.4</t>
  </si>
  <si>
    <t>1.1.1</t>
  </si>
  <si>
    <t>1.3</t>
  </si>
  <si>
    <t>1.2</t>
  </si>
  <si>
    <t>Мероприятие подпрограммы «Развитие общего и дополнительного образования детей»</t>
  </si>
  <si>
    <t>1.2.1</t>
  </si>
  <si>
    <t>1.</t>
  </si>
  <si>
    <t>0702</t>
  </si>
  <si>
    <t>111</t>
  </si>
  <si>
    <t>119</t>
  </si>
  <si>
    <t>611</t>
  </si>
  <si>
    <t>0120074090</t>
  </si>
  <si>
    <t>0120075640</t>
  </si>
  <si>
    <t>612</t>
  </si>
  <si>
    <t>0703</t>
  </si>
  <si>
    <t>0120080610</t>
  </si>
  <si>
    <t>244</t>
  </si>
  <si>
    <t>853</t>
  </si>
  <si>
    <t>0120080130</t>
  </si>
  <si>
    <t>01200S5630</t>
  </si>
  <si>
    <t>Обеспечение питанием детей с ограниченными возможностями здоровья, детей из малообеспеченных семей, обучающихся в муниципальных общеобразовательных учреждениях</t>
  </si>
  <si>
    <t>1003</t>
  </si>
  <si>
    <t>0120075660</t>
  </si>
  <si>
    <t>Проведение мероприятий для детей и молодежи</t>
  </si>
  <si>
    <t>0120080110</t>
  </si>
  <si>
    <t>0707</t>
  </si>
  <si>
    <t>0709</t>
  </si>
  <si>
    <t>323</t>
  </si>
  <si>
    <t>Мероприятие подпрограммы «Обеспечение реализации муниципальной программы и прочие мероприятия в области образования»</t>
  </si>
  <si>
    <t>1.3.1</t>
  </si>
  <si>
    <t>Руководство и управление в сфере установленных функций органов местного самоуправления</t>
  </si>
  <si>
    <t>0130080210</t>
  </si>
  <si>
    <t>121</t>
  </si>
  <si>
    <t>129</t>
  </si>
  <si>
    <t>0130075520</t>
  </si>
  <si>
    <t>122</t>
  </si>
  <si>
    <t>Х</t>
  </si>
  <si>
    <t>1004</t>
  </si>
  <si>
    <t>01300R0820</t>
  </si>
  <si>
    <t>412</t>
  </si>
  <si>
    <t>831</t>
  </si>
  <si>
    <t>852</t>
  </si>
  <si>
    <t>0120010480</t>
  </si>
  <si>
    <t>0120076490</t>
  </si>
  <si>
    <t>0120081990</t>
  </si>
  <si>
    <t>112</t>
  </si>
  <si>
    <t>243</t>
  </si>
  <si>
    <t>0130075870</t>
  </si>
  <si>
    <t>0110010490</t>
  </si>
  <si>
    <t>Финансовое обеспечение  государственных гарантий реализации прав граждан на получение 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 в муниципальных общеобразовательных организациях, за исключением обеспечения деятельности административного и учебно-вспомогательного персонала, иных категорий работников образовательных организаций, участвующих в реализации общеобразовательных программ в соответствии  с федеральными государственными образовательными стандартами</t>
  </si>
  <si>
    <t>Мероприятие подпрограммы "Развитие дошкольного образования детей"</t>
  </si>
  <si>
    <t>1.1.6.</t>
  </si>
  <si>
    <t>01100S8400</t>
  </si>
  <si>
    <t>0120010490</t>
  </si>
  <si>
    <t>Мероприятие подпрограммы "Развитие общего и дополнительного образования детей"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</si>
  <si>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за счет средств местного бюджета</t>
  </si>
  <si>
    <t>0120053030</t>
  </si>
  <si>
    <t>1.2.8.</t>
  </si>
  <si>
    <t>Реализация мероприятий,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</t>
  </si>
  <si>
    <t>1.2.2.</t>
  </si>
  <si>
    <t>012Е151690</t>
  </si>
  <si>
    <t>0130010490</t>
  </si>
  <si>
    <t>М.В. Пугачев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</si>
  <si>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</si>
  <si>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федерального бюджета</t>
  </si>
  <si>
    <t>0120015980</t>
  </si>
  <si>
    <t>Финансовое обеспечение  государственных гарантий реализации прав граждан на получение 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 в муниципальных общеобразовательных организациях в части обеспечения деятельности административного и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</si>
  <si>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011008061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</si>
  <si>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</si>
  <si>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Реализация мероприятий,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</t>
  </si>
  <si>
    <t>01100S7450</t>
  </si>
  <si>
    <t>Создание комфортных условий для пребывания детей вдошкольных образовательных организациях, осуществляемых за счет средств, полученных за содействие развитию налогового потенциала</t>
  </si>
  <si>
    <t>1..1.3.</t>
  </si>
  <si>
    <t>1.1.5.</t>
  </si>
  <si>
    <t>1.1.8.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</si>
  <si>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</si>
  <si>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</si>
  <si>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</si>
  <si>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за счет средств краевого бюджета</t>
  </si>
  <si>
    <t>01200L3040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</si>
  <si>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за счет средств федерального бюджета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</si>
  <si>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за счет средств районного бюджета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</si>
  <si>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и иных категорий работников образовательных организаций , участвующих в реализации общеобразовательных программ в соответствии с федеральными государственными образовательными стандартами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</si>
  <si>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непосредственноосуществляющих тренировочный процесс работников муниципальных спортивных школ, реализующих программы спортивной подготовки</t>
  </si>
  <si>
    <t>1.2.3.</t>
  </si>
  <si>
    <t>1.2.5.</t>
  </si>
  <si>
    <t>1.2.6.</t>
  </si>
  <si>
    <t>1.2.17</t>
  </si>
  <si>
    <t>1.2.19</t>
  </si>
  <si>
    <t>1.2.20</t>
  </si>
  <si>
    <t>1.2.21</t>
  </si>
  <si>
    <t>Мероприятие подпрограммы "Обеспечение реализации муниципальной программы и прочие мероприятия в области образования"</t>
  </si>
  <si>
    <t xml:space="preserve">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</si>
  <si>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013008061</t>
  </si>
  <si>
    <t>1.3.2.</t>
  </si>
  <si>
    <t>1.3.3.</t>
  </si>
  <si>
    <t>1.3.4.</t>
  </si>
  <si>
    <t>1.3.5.</t>
  </si>
  <si>
    <t>1.3.6.</t>
  </si>
  <si>
    <t>1.1.11</t>
  </si>
  <si>
    <t>Осуществление авторского надзора и строительного контроля при проведении работ по устранению аварийной ситуации  в здании МБДОУ Емельяновский детский сад "Радуга", расположенный по адресу пгт Емельяново, ул. Веселая Гора,д.9</t>
  </si>
  <si>
    <t>0110082390</t>
  </si>
  <si>
    <t>1.1.12</t>
  </si>
  <si>
    <t>Осуществление авторского надзора за выполнением работ по реконструкции здания МБДОУ Каменноярский детский сад</t>
  </si>
  <si>
    <t>0110082480</t>
  </si>
  <si>
    <t>1.1.13</t>
  </si>
  <si>
    <t>Осуществление строительного контроля за выполнением работ по реконструкции здания МБДОУ Каменноярский детский сад</t>
  </si>
  <si>
    <t>0110082490</t>
  </si>
  <si>
    <t>1.1.14</t>
  </si>
  <si>
    <t>1.1.15</t>
  </si>
  <si>
    <t>Капитальный ремонт здания МБДОУ Емельяновский детский сад "Радуга", расположенный по адресу пгт Емельяново, ул. Веселая Гора, д.9</t>
  </si>
  <si>
    <t>0110082500</t>
  </si>
  <si>
    <t>1.1.16</t>
  </si>
  <si>
    <t>Устройство автоматических модульных угольных котельных "Терморобот"</t>
  </si>
  <si>
    <t>0110082470</t>
  </si>
  <si>
    <t>247</t>
  </si>
  <si>
    <t>Приобретение насоса для обеспечения водоснабжения и замену силового кабеля в здании МБОУ Емельяновская СОШ №2, за счет средств резервного фонда администрации района</t>
  </si>
  <si>
    <t>2023 год</t>
  </si>
  <si>
    <t xml:space="preserve">Осуществление государственных полномочий по обеспечению отдыха и оздоровления детей 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</si>
  <si>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школа"и проживающих в деревне Шивера ЗАТО Железногорск</t>
  </si>
  <si>
    <t>0120082430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</si>
  <si>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</si>
  <si>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0120082460</t>
  </si>
  <si>
    <t>Выполнение комплекса работ по обследованию фундамента здания МБОУ Зеледеевская СОШ</t>
  </si>
  <si>
    <t>0120082400</t>
  </si>
  <si>
    <t>Выполнение комплекса работ по детальному (инструментальному) обследованию строительных конструкций здания и его инженерного оборудования</t>
  </si>
  <si>
    <t>0120082410</t>
  </si>
  <si>
    <t>0120082470</t>
  </si>
  <si>
    <t>Капитальный ремонт крыши на здании МБОУ Еловская СОШ</t>
  </si>
  <si>
    <t>0120082510</t>
  </si>
  <si>
    <t>1.2.22</t>
  </si>
  <si>
    <t>1.2.33</t>
  </si>
  <si>
    <t>Устранение аврийной ситуации на объекте МБДОУ Емельяновский детский сад "Радуга", расположенный по адресу пгт. Емельяново, ул. Веселая Гора, д.9</t>
  </si>
  <si>
    <t>0110082700</t>
  </si>
  <si>
    <t>Выполнение работ по ремонту здания МБОУ Каменноярский детский сад</t>
  </si>
  <si>
    <t>0110082720</t>
  </si>
  <si>
    <t>1.2.35</t>
  </si>
  <si>
    <t>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</si>
  <si>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01200S5580</t>
  </si>
  <si>
    <t>870</t>
  </si>
  <si>
    <t>Проведение инженерно-геологических изысканий, детального (инструментального) обследования технического состояния строительных конструкций и систем инженерного обеспечения здания МБОУ Емельяновская СОШ №2</t>
  </si>
  <si>
    <t>0120082660</t>
  </si>
  <si>
    <t>1.2.37</t>
  </si>
  <si>
    <t>Создание условий для предоставления горячего питания обучающимся общеобразовательных организаций за счет районного бюджета</t>
  </si>
  <si>
    <t>01200S4700</t>
  </si>
  <si>
    <t>Создание условий для предоставления горячего питания обучающимся общеобразовательных организаций за счет краевого бюджета</t>
  </si>
  <si>
    <t>1.3.8.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</si>
  <si>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страше,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</t>
  </si>
  <si>
    <t>0113</t>
  </si>
  <si>
    <t>0130078460</t>
  </si>
  <si>
    <t>Расходы по 2022 год, тыс.рублей</t>
  </si>
  <si>
    <t>2021 год, предшествующий отчетному году реализации программы</t>
  </si>
  <si>
    <t>2024 год</t>
  </si>
  <si>
    <t>Реализация мероприятий за счетсредств, полученных за достижение наилучших значений показателей эффективности деятельности органов местного самоуправления муниципального района, за счет средств краевого бюджета</t>
  </si>
  <si>
    <t>01100S7440</t>
  </si>
  <si>
    <t>Повышение размеров оплаты труда отдельным категориям работников бюджетной сферы</t>
  </si>
  <si>
    <t>0120010390</t>
  </si>
  <si>
    <t>0120010470</t>
  </si>
  <si>
    <t>Средства на повышение размеров оплаты труда отдельным категориям работников бюджетной сферы с 1 июля 2022 года на 8,6 процента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</si>
  <si>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краевого бюджета</t>
  </si>
  <si>
    <t>Демонтаж дымовой трубы котельной, расположенной по адресу: пгт. Емельяново, ул.Московская, 371А (МБОУ Емельяновская СОШ №2)за счет средств резервного фонда администрации района</t>
  </si>
  <si>
    <t>613</t>
  </si>
  <si>
    <t>623</t>
  </si>
  <si>
    <t>633</t>
  </si>
  <si>
    <t>813</t>
  </si>
  <si>
    <t>Разработка проектно-сметной документации на капитальный ремонт спортивных залов общеобразовательных организаций с проведением государственной экспертизы</t>
  </si>
  <si>
    <t>0120082730</t>
  </si>
  <si>
    <t>Проведение экспертной оценки инженерно-геодезических изысканий, инженерно-геологических изысканий, заключения по результатамобследования технического состояния строительных конструкций по адресу: Красноярский край, Емельяновский район, пгт. Емельяново, ул.Московская, д.371А</t>
  </si>
  <si>
    <t>0120082750</t>
  </si>
  <si>
    <t>Обследование технического состояния строительных конструкций здания МБОУ Зеледеевская СОШ</t>
  </si>
  <si>
    <t>0120082800</t>
  </si>
  <si>
    <t>Приведение зданий и сооружений общеобразовательных организаций в соответствие с требованиями законодательства за счет районного бюджета</t>
  </si>
  <si>
    <t>Приведение зданий и сооружений общеобразовательных организаций в соответствие с требованиями законодательства за счет краевого бюджета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</si>
  <si>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районного бюджета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</si>
  <si>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федерального бюджета</t>
  </si>
  <si>
    <t>0130010470</t>
  </si>
  <si>
    <t>0130010390</t>
  </si>
  <si>
    <t>1.1.9.</t>
  </si>
  <si>
    <t>Финансовое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</t>
  </si>
  <si>
    <t>0110008530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</si>
  <si>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</si>
  <si>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0110010340</t>
  </si>
  <si>
    <t>1.1.7.</t>
  </si>
  <si>
    <t>1.1.10.</t>
  </si>
  <si>
    <t>1.1.17</t>
  </si>
  <si>
    <t>1.1.18</t>
  </si>
  <si>
    <t>Финансовое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</t>
  </si>
  <si>
    <t>0120008530</t>
  </si>
  <si>
    <t>0120010340</t>
  </si>
  <si>
    <t>Реализация мероприятий за счет средств полученных за содействие развитию налогового потенциала</t>
  </si>
  <si>
    <t>01200S7450</t>
  </si>
  <si>
    <t>1.2.4</t>
  </si>
  <si>
    <t>1.2.7.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</si>
  <si>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</si>
  <si>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</si>
  <si>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</si>
  <si>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</si>
  <si>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</si>
  <si>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</si>
  <si>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</si>
  <si>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</si>
  <si>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1.2.18.</t>
  </si>
  <si>
    <t>1.2.23.</t>
  </si>
  <si>
    <t>1.2.24.</t>
  </si>
  <si>
    <t>1.2.25.</t>
  </si>
  <si>
    <t>1.2.26.</t>
  </si>
  <si>
    <t>1.2.27.</t>
  </si>
  <si>
    <t>1.2.28.</t>
  </si>
  <si>
    <t>1.2.29.</t>
  </si>
  <si>
    <t>1.2.30.</t>
  </si>
  <si>
    <t>1.2.31.</t>
  </si>
  <si>
    <t>1.2.32.</t>
  </si>
  <si>
    <t>1.2.34.</t>
  </si>
  <si>
    <t>1.2.36.</t>
  </si>
  <si>
    <t>1.2.38.</t>
  </si>
  <si>
    <t>1.2.39.</t>
  </si>
  <si>
    <t>1.2.40.</t>
  </si>
  <si>
    <t>1.2.41.</t>
  </si>
  <si>
    <t>1.2.42.</t>
  </si>
  <si>
    <t>0130010340</t>
  </si>
  <si>
    <t>1.3.7.</t>
  </si>
  <si>
    <t>1.3.9.</t>
  </si>
  <si>
    <t>Руководитель управления                                                                                                                        М.М. Аргунова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</si>
</sst>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00"/>
    <numFmt numFmtId="166" formatCode="_-* #,##0.000_р_._-;\-* #,##0.000_р_._-;_-* &quot;-&quot;??_р_._-;_-@_-"/>
    <numFmt numFmtId="167" formatCode="_-* #,##0.0000_р_._-;\-* #,##0.0000_р_._-;_-* &quot;-&quot;??_р_._-;_-@_-"/>
    <numFmt numFmtId="168" formatCode="_-* #,##0.00000_р_._-;\-* #,##0.000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3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justify"/>
    </xf>
    <xf numFmtId="0" fontId="2" fillId="0" borderId="0" xfId="0" applyFont="1" applyAlignment="1"/>
    <xf numFmtId="49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165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6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8" fontId="6" fillId="2" borderId="2" xfId="1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left" wrapText="1"/>
    </xf>
    <xf numFmtId="0" fontId="6" fillId="0" borderId="2" xfId="0" applyFont="1" applyBorder="1"/>
    <xf numFmtId="165" fontId="6" fillId="2" borderId="2" xfId="0" applyNumberFormat="1" applyFont="1" applyFill="1" applyBorder="1" applyAlignment="1">
      <alignment horizontal="center" vertical="center" wrapText="1"/>
    </xf>
    <xf numFmtId="164" fontId="6" fillId="2" borderId="2" xfId="1" applyFont="1" applyFill="1" applyBorder="1" applyAlignment="1">
      <alignment horizontal="center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6" fontId="6" fillId="2" borderId="2" xfId="1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/>
    <xf numFmtId="165" fontId="6" fillId="2" borderId="2" xfId="0" applyNumberFormat="1" applyFont="1" applyFill="1" applyBorder="1"/>
    <xf numFmtId="168" fontId="6" fillId="0" borderId="2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Border="1"/>
    <xf numFmtId="49" fontId="6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vertical="top" wrapText="1"/>
    </xf>
    <xf numFmtId="165" fontId="6" fillId="2" borderId="6" xfId="0" applyNumberFormat="1" applyFont="1" applyFill="1" applyBorder="1"/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wrapText="1"/>
    </xf>
    <xf numFmtId="49" fontId="6" fillId="2" borderId="2" xfId="0" applyNumberFormat="1" applyFont="1" applyFill="1" applyBorder="1" applyAlignment="1">
      <alignment horizontal="center" wrapText="1"/>
    </xf>
    <xf numFmtId="0" fontId="0" fillId="2" borderId="0" xfId="0" applyFill="1"/>
    <xf numFmtId="0" fontId="8" fillId="2" borderId="0" xfId="0" applyFont="1" applyFill="1"/>
    <xf numFmtId="0" fontId="6" fillId="0" borderId="2" xfId="0" applyFont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6" fillId="2" borderId="4" xfId="0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vertical="center" wrapText="1"/>
    </xf>
    <xf numFmtId="0" fontId="8" fillId="0" borderId="0" xfId="0" applyFont="1"/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65" fontId="6" fillId="2" borderId="2" xfId="0" applyNumberFormat="1" applyFont="1" applyFill="1" applyBorder="1" applyAlignment="1">
      <alignment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168" fontId="6" fillId="2" borderId="4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7" fillId="2" borderId="4" xfId="0" applyNumberFormat="1" applyFont="1" applyFill="1" applyBorder="1" applyAlignment="1">
      <alignment horizontal="left" vertical="center" wrapText="1"/>
    </xf>
    <xf numFmtId="49" fontId="6" fillId="2" borderId="3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168" fontId="6" fillId="2" borderId="1" xfId="1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8" fontId="6" fillId="2" borderId="3" xfId="1" applyNumberFormat="1" applyFont="1" applyFill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/>
    </xf>
    <xf numFmtId="0" fontId="6" fillId="0" borderId="2" xfId="0" applyFont="1" applyFill="1" applyBorder="1"/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2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3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68" fontId="6" fillId="2" borderId="1" xfId="1" applyNumberFormat="1" applyFont="1" applyFill="1" applyBorder="1" applyAlignment="1">
      <alignment horizontal="center" vertical="center" wrapText="1"/>
    </xf>
    <xf numFmtId="168" fontId="6" fillId="2" borderId="4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168" fontId="6" fillId="2" borderId="3" xfId="1" applyNumberFormat="1" applyFont="1" applyFill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164" fontId="6" fillId="2" borderId="3" xfId="1" applyFont="1" applyFill="1" applyBorder="1" applyAlignment="1">
      <alignment horizontal="center" vertical="center" wrapText="1"/>
    </xf>
    <xf numFmtId="164" fontId="6" fillId="2" borderId="4" xfId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/>
    <xf numFmtId="0" fontId="0" fillId="2" borderId="4" xfId="0" applyFill="1" applyBorder="1" applyAlignment="1"/>
    <xf numFmtId="168" fontId="0" fillId="2" borderId="3" xfId="0" applyNumberFormat="1" applyFill="1" applyBorder="1" applyAlignment="1">
      <alignment horizontal="center" vertical="center" wrapText="1"/>
    </xf>
    <xf numFmtId="168" fontId="0" fillId="2" borderId="4" xfId="0" applyNumberForma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wrapText="1"/>
    </xf>
    <xf numFmtId="0" fontId="6" fillId="2" borderId="2" xfId="0" applyFont="1" applyFill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49" fontId="6" fillId="0" borderId="2" xfId="0" applyNumberFormat="1" applyFont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0" fillId="2" borderId="0" xfId="0" applyFill="1" applyBorder="1"/>
    <xf numFmtId="0" fontId="0" fillId="2" borderId="8" xfId="0" applyFill="1" applyBorder="1"/>
    <xf numFmtId="0" fontId="0" fillId="2" borderId="10" xfId="0" applyFill="1" applyBorder="1" applyAlignment="1"/>
    <xf numFmtId="0" fontId="0" fillId="2" borderId="5" xfId="0" applyFill="1" applyBorder="1" applyAlignment="1"/>
    <xf numFmtId="49" fontId="6" fillId="0" borderId="3" xfId="0" applyNumberFormat="1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49" fontId="0" fillId="0" borderId="3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0" fontId="6" fillId="2" borderId="2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49" fontId="6" fillId="2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85"/>
  <sheetViews>
    <sheetView tabSelected="1" topLeftCell="A6" zoomScale="86" zoomScaleNormal="86" workbookViewId="0">
      <pane xSplit="1" ySplit="4" topLeftCell="B137" activePane="bottomRight" state="frozen"/>
      <selection activeCell="A6" sqref="A6"/>
      <selection pane="topRight" activeCell="B6" sqref="B6"/>
      <selection pane="bottomLeft" activeCell="A10" sqref="A10"/>
      <selection pane="bottomRight" activeCell="G138" sqref="G138"/>
    </sheetView>
  </sheetViews>
  <sheetFormatPr defaultRowHeight="15"/>
  <cols>
    <col min="1" max="1" width="6.7109375" customWidth="1"/>
    <col min="2" max="2" width="11.5703125" customWidth="1"/>
    <col min="3" max="3" width="18" customWidth="1"/>
    <col min="4" max="4" width="18.85546875" customWidth="1"/>
    <col min="5" max="5" width="4.42578125" customWidth="1"/>
    <col min="6" max="6" width="4.5703125" customWidth="1"/>
    <col min="7" max="7" width="9.85546875" customWidth="1"/>
    <col min="8" max="8" width="3.7109375" customWidth="1"/>
    <col min="9" max="9" width="13.140625" customWidth="1"/>
    <col min="10" max="10" width="11.7109375" customWidth="1"/>
    <col min="11" max="11" width="11.85546875" customWidth="1"/>
    <col min="12" max="12" width="11" customWidth="1"/>
    <col min="13" max="13" width="13.42578125" customWidth="1"/>
    <col min="14" max="14" width="13.28515625" customWidth="1"/>
    <col min="15" max="15" width="13.7109375" customWidth="1"/>
    <col min="16" max="16" width="13.5703125" customWidth="1"/>
    <col min="17" max="17" width="6.28515625" customWidth="1"/>
  </cols>
  <sheetData>
    <row r="1" spans="1:30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30">
      <c r="A2" s="200" t="s">
        <v>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</row>
    <row r="3" spans="1:30" ht="15.6" customHeight="1">
      <c r="A3" s="1"/>
    </row>
    <row r="4" spans="1:30" ht="69" customHeight="1">
      <c r="A4" s="201" t="s">
        <v>2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15.75">
      <c r="A5" s="2"/>
    </row>
    <row r="6" spans="1:30" ht="39.6" customHeight="1">
      <c r="A6" s="203" t="s">
        <v>3</v>
      </c>
      <c r="B6" s="203" t="s">
        <v>4</v>
      </c>
      <c r="C6" s="203" t="s">
        <v>5</v>
      </c>
      <c r="D6" s="203" t="s">
        <v>6</v>
      </c>
      <c r="E6" s="203" t="s">
        <v>7</v>
      </c>
      <c r="F6" s="203"/>
      <c r="G6" s="203"/>
      <c r="H6" s="203"/>
      <c r="I6" s="203" t="s">
        <v>192</v>
      </c>
      <c r="J6" s="203"/>
      <c r="K6" s="203"/>
      <c r="L6" s="203"/>
      <c r="M6" s="203"/>
      <c r="N6" s="203"/>
      <c r="O6" s="203"/>
      <c r="P6" s="203"/>
      <c r="Q6" s="203" t="s">
        <v>8</v>
      </c>
    </row>
    <row r="7" spans="1:30" ht="37.15" customHeight="1">
      <c r="A7" s="203"/>
      <c r="B7" s="203"/>
      <c r="C7" s="203"/>
      <c r="D7" s="203"/>
      <c r="E7" s="203" t="s">
        <v>6</v>
      </c>
      <c r="F7" s="203" t="s">
        <v>9</v>
      </c>
      <c r="G7" s="203" t="s">
        <v>10</v>
      </c>
      <c r="H7" s="203" t="s">
        <v>11</v>
      </c>
      <c r="I7" s="203" t="s">
        <v>193</v>
      </c>
      <c r="J7" s="203"/>
      <c r="K7" s="203" t="s">
        <v>12</v>
      </c>
      <c r="L7" s="203"/>
      <c r="M7" s="203" t="s">
        <v>13</v>
      </c>
      <c r="N7" s="203"/>
      <c r="O7" s="203" t="s">
        <v>14</v>
      </c>
      <c r="P7" s="203"/>
      <c r="Q7" s="203"/>
    </row>
    <row r="8" spans="1:30" ht="75" customHeight="1">
      <c r="A8" s="203"/>
      <c r="B8" s="203"/>
      <c r="C8" s="203"/>
      <c r="D8" s="203"/>
      <c r="E8" s="203"/>
      <c r="F8" s="203"/>
      <c r="G8" s="203"/>
      <c r="H8" s="203"/>
      <c r="I8" s="10" t="s">
        <v>15</v>
      </c>
      <c r="J8" s="10" t="s">
        <v>16</v>
      </c>
      <c r="K8" s="10" t="s">
        <v>15</v>
      </c>
      <c r="L8" s="10" t="s">
        <v>16</v>
      </c>
      <c r="M8" s="10" t="s">
        <v>15</v>
      </c>
      <c r="N8" s="10" t="s">
        <v>16</v>
      </c>
      <c r="O8" s="74" t="s">
        <v>159</v>
      </c>
      <c r="P8" s="74" t="s">
        <v>194</v>
      </c>
      <c r="Q8" s="203"/>
    </row>
    <row r="9" spans="1:30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</row>
    <row r="10" spans="1:30" ht="22.5">
      <c r="A10" s="153" t="s">
        <v>48</v>
      </c>
      <c r="B10" s="204" t="s">
        <v>17</v>
      </c>
      <c r="C10" s="204" t="s">
        <v>20</v>
      </c>
      <c r="D10" s="6" t="s">
        <v>18</v>
      </c>
      <c r="E10" s="7"/>
      <c r="F10" s="6"/>
      <c r="G10" s="6"/>
      <c r="H10" s="6"/>
      <c r="I10" s="8">
        <f t="shared" ref="I10:P10" si="0">I15+I50+I142</f>
        <v>1291910.2863899996</v>
      </c>
      <c r="J10" s="8">
        <f t="shared" si="0"/>
        <v>1236369.5604099999</v>
      </c>
      <c r="K10" s="16">
        <f t="shared" si="0"/>
        <v>719362.55349000019</v>
      </c>
      <c r="L10" s="16">
        <f t="shared" si="0"/>
        <v>697074.68560999993</v>
      </c>
      <c r="M10" s="16">
        <f t="shared" si="0"/>
        <v>1469805.29156</v>
      </c>
      <c r="N10" s="13">
        <f t="shared" si="0"/>
        <v>1433260.0726800002</v>
      </c>
      <c r="O10" s="13">
        <f t="shared" si="0"/>
        <v>1239584</v>
      </c>
      <c r="P10" s="13">
        <f t="shared" si="0"/>
        <v>1229834.7999999996</v>
      </c>
      <c r="Q10" s="8"/>
    </row>
    <row r="11" spans="1:30">
      <c r="A11" s="154"/>
      <c r="B11" s="204"/>
      <c r="C11" s="204"/>
      <c r="D11" s="6" t="s">
        <v>19</v>
      </c>
      <c r="E11" s="7"/>
      <c r="F11" s="6"/>
      <c r="G11" s="6"/>
      <c r="H11" s="6"/>
      <c r="I11" s="9"/>
      <c r="J11" s="9"/>
      <c r="K11" s="9"/>
      <c r="L11" s="9"/>
      <c r="M11" s="9"/>
      <c r="N11" s="11"/>
      <c r="O11" s="11"/>
      <c r="P11" s="11"/>
      <c r="Q11" s="9"/>
    </row>
    <row r="12" spans="1:30" ht="61.5" customHeight="1">
      <c r="A12" s="154"/>
      <c r="B12" s="204"/>
      <c r="C12" s="204"/>
      <c r="D12" s="6" t="s">
        <v>21</v>
      </c>
      <c r="E12" s="4" t="s">
        <v>23</v>
      </c>
      <c r="F12" s="9" t="s">
        <v>78</v>
      </c>
      <c r="G12" s="9" t="s">
        <v>78</v>
      </c>
      <c r="H12" s="9" t="s">
        <v>78</v>
      </c>
      <c r="I12" s="8">
        <f t="shared" ref="I12:P12" si="1">I18+I53+I144</f>
        <v>1215823.9324099994</v>
      </c>
      <c r="J12" s="8">
        <f t="shared" si="1"/>
        <v>1194374.0023099999</v>
      </c>
      <c r="K12" s="8">
        <f t="shared" si="1"/>
        <v>685044.40657000011</v>
      </c>
      <c r="L12" s="8">
        <f t="shared" si="1"/>
        <v>679058.67382999999</v>
      </c>
      <c r="M12" s="8">
        <f t="shared" si="1"/>
        <v>1381126.8659300003</v>
      </c>
      <c r="N12" s="24">
        <f t="shared" si="1"/>
        <v>1361332.3781000001</v>
      </c>
      <c r="O12" s="24">
        <f t="shared" si="1"/>
        <v>1217665.8</v>
      </c>
      <c r="P12" s="24">
        <f t="shared" si="1"/>
        <v>1193487.0999999996</v>
      </c>
      <c r="Q12" s="8"/>
    </row>
    <row r="13" spans="1:30" ht="81.75" customHeight="1">
      <c r="A13" s="154"/>
      <c r="B13" s="204"/>
      <c r="C13" s="204"/>
      <c r="D13" s="6" t="s">
        <v>22</v>
      </c>
      <c r="E13" s="4" t="s">
        <v>28</v>
      </c>
      <c r="F13" s="9" t="s">
        <v>78</v>
      </c>
      <c r="G13" s="9" t="s">
        <v>78</v>
      </c>
      <c r="H13" s="9" t="s">
        <v>78</v>
      </c>
      <c r="I13" s="8">
        <f t="shared" ref="I13:P13" si="2">I145</f>
        <v>20698.819380000001</v>
      </c>
      <c r="J13" s="8">
        <f t="shared" si="2"/>
        <v>14396.60678</v>
      </c>
      <c r="K13" s="8">
        <f t="shared" si="2"/>
        <v>19346.54032</v>
      </c>
      <c r="L13" s="8">
        <f t="shared" si="2"/>
        <v>17005.965319999999</v>
      </c>
      <c r="M13" s="8">
        <f t="shared" si="2"/>
        <v>52797.84</v>
      </c>
      <c r="N13" s="24">
        <f>N145</f>
        <v>52766.259080000003</v>
      </c>
      <c r="O13" s="24">
        <f t="shared" si="2"/>
        <v>21478.2</v>
      </c>
      <c r="P13" s="24">
        <f t="shared" si="2"/>
        <v>36347.699999999997</v>
      </c>
      <c r="Q13" s="8"/>
    </row>
    <row r="14" spans="1:30" ht="84.75" customHeight="1">
      <c r="A14" s="154"/>
      <c r="B14" s="204"/>
      <c r="C14" s="204"/>
      <c r="D14" s="6" t="s">
        <v>29</v>
      </c>
      <c r="E14" s="4" t="s">
        <v>30</v>
      </c>
      <c r="F14" s="9" t="s">
        <v>78</v>
      </c>
      <c r="G14" s="9" t="s">
        <v>78</v>
      </c>
      <c r="H14" s="9" t="s">
        <v>78</v>
      </c>
      <c r="I14" s="8">
        <f t="shared" ref="I14:P14" si="3">I17+I52</f>
        <v>55387.534599999999</v>
      </c>
      <c r="J14" s="8">
        <f t="shared" si="3"/>
        <v>27598.95132</v>
      </c>
      <c r="K14" s="24">
        <f t="shared" si="3"/>
        <v>14971.606600000001</v>
      </c>
      <c r="L14" s="24">
        <f t="shared" si="3"/>
        <v>1010.04646</v>
      </c>
      <c r="M14" s="13">
        <f t="shared" si="3"/>
        <v>35880.585630000001</v>
      </c>
      <c r="N14" s="24">
        <f t="shared" si="3"/>
        <v>19161.4355</v>
      </c>
      <c r="O14" s="24">
        <f t="shared" si="3"/>
        <v>440</v>
      </c>
      <c r="P14" s="11">
        <f t="shared" si="3"/>
        <v>0</v>
      </c>
      <c r="Q14" s="8"/>
    </row>
    <row r="15" spans="1:30" ht="22.5">
      <c r="A15" s="161" t="s">
        <v>40</v>
      </c>
      <c r="B15" s="204" t="s">
        <v>26</v>
      </c>
      <c r="C15" s="204" t="s">
        <v>24</v>
      </c>
      <c r="D15" s="6" t="s">
        <v>18</v>
      </c>
      <c r="E15" s="4"/>
      <c r="F15" s="6"/>
      <c r="G15" s="6"/>
      <c r="H15" s="6"/>
      <c r="I15" s="16">
        <f t="shared" ref="I15:P15" si="4">I17+I18</f>
        <v>378197.64860000001</v>
      </c>
      <c r="J15" s="16">
        <f t="shared" si="4"/>
        <v>352216.48672000004</v>
      </c>
      <c r="K15" s="16">
        <f t="shared" si="4"/>
        <v>194653.03845000002</v>
      </c>
      <c r="L15" s="16">
        <f t="shared" si="4"/>
        <v>178529.65515999997</v>
      </c>
      <c r="M15" s="16">
        <f t="shared" si="4"/>
        <v>395776.14160000003</v>
      </c>
      <c r="N15" s="13">
        <f t="shared" si="4"/>
        <v>373416.97682000004</v>
      </c>
      <c r="O15" s="13">
        <f t="shared" si="4"/>
        <v>327374.7</v>
      </c>
      <c r="P15" s="13">
        <f t="shared" si="4"/>
        <v>337321.2</v>
      </c>
      <c r="Q15" s="8"/>
    </row>
    <row r="16" spans="1:30">
      <c r="A16" s="210"/>
      <c r="B16" s="204"/>
      <c r="C16" s="204"/>
      <c r="D16" s="6" t="s">
        <v>19</v>
      </c>
      <c r="E16" s="4"/>
      <c r="F16" s="6"/>
      <c r="G16" s="6"/>
      <c r="H16" s="6"/>
      <c r="I16" s="16"/>
      <c r="J16" s="16"/>
      <c r="K16" s="16"/>
      <c r="L16" s="16"/>
      <c r="M16" s="16"/>
      <c r="N16" s="17"/>
      <c r="O16" s="17"/>
      <c r="P16" s="17"/>
      <c r="Q16" s="8"/>
    </row>
    <row r="17" spans="1:17" ht="78.75">
      <c r="A17" s="210"/>
      <c r="B17" s="204"/>
      <c r="C17" s="204"/>
      <c r="D17" s="6" t="s">
        <v>29</v>
      </c>
      <c r="E17" s="4" t="s">
        <v>30</v>
      </c>
      <c r="F17" s="9" t="s">
        <v>78</v>
      </c>
      <c r="G17" s="9" t="s">
        <v>78</v>
      </c>
      <c r="H17" s="9" t="s">
        <v>78</v>
      </c>
      <c r="I17" s="16">
        <f>I30+I31+I40+I39+I42+I43+I44+I45+I46+I47+I48+I49</f>
        <v>31288.729600000002</v>
      </c>
      <c r="J17" s="13">
        <f>J30+J39+J43+J44+J45+J46+J47+J48+J49+J42</f>
        <v>14828.115889999999</v>
      </c>
      <c r="K17" s="16">
        <f>K30+K31+K43+K46+K47+K49</f>
        <v>13961.559600000001</v>
      </c>
      <c r="L17" s="16"/>
      <c r="M17" s="16">
        <f>M30+M31+M39+M40+M41+M42+M43+M44+M45+M46+M47+M48+M49+M32</f>
        <v>15537.159600000001</v>
      </c>
      <c r="N17" s="13">
        <f>N30+N31+N39+N40+N41+N42+N43+N44+N45+N46+N47+N48+N49+N32</f>
        <v>2150.9967999999999</v>
      </c>
      <c r="O17" s="17"/>
      <c r="P17" s="17"/>
      <c r="Q17" s="8"/>
    </row>
    <row r="18" spans="1:17" ht="56.25">
      <c r="A18" s="162"/>
      <c r="B18" s="204"/>
      <c r="C18" s="204"/>
      <c r="D18" s="6" t="s">
        <v>21</v>
      </c>
      <c r="E18" s="4" t="s">
        <v>23</v>
      </c>
      <c r="F18" s="9" t="s">
        <v>78</v>
      </c>
      <c r="G18" s="9" t="s">
        <v>78</v>
      </c>
      <c r="H18" s="9" t="s">
        <v>78</v>
      </c>
      <c r="I18" s="16">
        <f>I19+I20+I21+I22+I23+I24+I25+I27+I29+I33+I36+I37</f>
        <v>346908.91899999999</v>
      </c>
      <c r="J18" s="16">
        <f>J19+J20+J21+J22+J23+J24+J25+J27+J29+J33+J36+J37</f>
        <v>337388.37083000003</v>
      </c>
      <c r="K18" s="16">
        <f>K19+K20+K21+K22+K23+K24+K25+K27+K29++K35+K36+K37</f>
        <v>180691.47885000001</v>
      </c>
      <c r="L18" s="16">
        <f>L19+L20+L21+L22+L23+L24+L25+L27+L29+L35+L36+L37</f>
        <v>178529.65515999997</v>
      </c>
      <c r="M18" s="16">
        <f>M19++M20+M21+M22+M23+M24+M25+M27+M29+M35+M36+M37+M33+M28+M38</f>
        <v>380238.98200000002</v>
      </c>
      <c r="N18" s="13">
        <f>N19++N20+N21+N22+N23+N24+N25+N26+N27+N29+N35+N36+N37+N28+N38+N33</f>
        <v>371265.98002000002</v>
      </c>
      <c r="O18" s="13">
        <f>O19+O20+O21+O22+O23+O24++O25+O27+O29+O36+O37</f>
        <v>327374.7</v>
      </c>
      <c r="P18" s="13">
        <f>P19+P20+P21+P22+P23+P24+P25+P27+P29+P35+P36+P37</f>
        <v>337321.2</v>
      </c>
      <c r="Q18" s="8"/>
    </row>
    <row r="19" spans="1:17" ht="248.25" customHeight="1">
      <c r="A19" s="27" t="s">
        <v>43</v>
      </c>
      <c r="B19" s="28" t="s">
        <v>31</v>
      </c>
      <c r="C19" s="28" t="s">
        <v>32</v>
      </c>
      <c r="D19" s="28" t="s">
        <v>21</v>
      </c>
      <c r="E19" s="29" t="s">
        <v>23</v>
      </c>
      <c r="F19" s="29" t="s">
        <v>33</v>
      </c>
      <c r="G19" s="124" t="s">
        <v>34</v>
      </c>
      <c r="H19" s="30">
        <v>611</v>
      </c>
      <c r="I19" s="16">
        <v>477.6</v>
      </c>
      <c r="J19" s="16">
        <v>280</v>
      </c>
      <c r="K19" s="16">
        <v>150</v>
      </c>
      <c r="L19" s="16">
        <v>150</v>
      </c>
      <c r="M19" s="16">
        <v>270</v>
      </c>
      <c r="N19" s="13">
        <v>270</v>
      </c>
      <c r="O19" s="13">
        <v>672</v>
      </c>
      <c r="P19" s="13">
        <v>672</v>
      </c>
      <c r="Q19" s="16"/>
    </row>
    <row r="20" spans="1:17" ht="37.15" customHeight="1">
      <c r="A20" s="161" t="s">
        <v>41</v>
      </c>
      <c r="B20" s="189" t="s">
        <v>31</v>
      </c>
      <c r="C20" s="189" t="s">
        <v>35</v>
      </c>
      <c r="D20" s="189" t="s">
        <v>21</v>
      </c>
      <c r="E20" s="188" t="s">
        <v>23</v>
      </c>
      <c r="F20" s="202">
        <v>1004</v>
      </c>
      <c r="G20" s="205" t="s">
        <v>36</v>
      </c>
      <c r="H20" s="9">
        <v>321</v>
      </c>
      <c r="I20" s="16">
        <v>2281.9</v>
      </c>
      <c r="J20" s="16">
        <v>1335.52819</v>
      </c>
      <c r="K20" s="16">
        <v>564.15755000000001</v>
      </c>
      <c r="L20" s="16">
        <v>563.86654999999996</v>
      </c>
      <c r="M20" s="16">
        <v>1149.9000000000001</v>
      </c>
      <c r="N20" s="13">
        <v>1108.5162700000001</v>
      </c>
      <c r="O20" s="13">
        <v>1997.3</v>
      </c>
      <c r="P20" s="13">
        <v>1997.3</v>
      </c>
      <c r="Q20" s="8"/>
    </row>
    <row r="21" spans="1:17" ht="94.5" customHeight="1">
      <c r="A21" s="162"/>
      <c r="B21" s="189"/>
      <c r="C21" s="189"/>
      <c r="D21" s="189"/>
      <c r="E21" s="188"/>
      <c r="F21" s="202"/>
      <c r="G21" s="205"/>
      <c r="H21" s="9">
        <v>244</v>
      </c>
      <c r="I21" s="16">
        <v>65.599999999999994</v>
      </c>
      <c r="J21" s="16">
        <v>12.10713</v>
      </c>
      <c r="K21" s="16">
        <v>6.21767</v>
      </c>
      <c r="L21" s="16">
        <v>6.21767</v>
      </c>
      <c r="M21" s="16">
        <v>40.1</v>
      </c>
      <c r="N21" s="13">
        <v>12.363580000000001</v>
      </c>
      <c r="O21" s="13">
        <v>39.9</v>
      </c>
      <c r="P21" s="13">
        <v>39.9</v>
      </c>
      <c r="Q21" s="8"/>
    </row>
    <row r="22" spans="1:17" ht="375.75" customHeight="1">
      <c r="A22" s="39" t="s">
        <v>114</v>
      </c>
      <c r="B22" s="33" t="s">
        <v>92</v>
      </c>
      <c r="C22" s="33" t="s">
        <v>108</v>
      </c>
      <c r="D22" s="34" t="s">
        <v>21</v>
      </c>
      <c r="E22" s="35" t="s">
        <v>23</v>
      </c>
      <c r="F22" s="35" t="s">
        <v>33</v>
      </c>
      <c r="G22" s="124" t="s">
        <v>38</v>
      </c>
      <c r="H22" s="36">
        <v>611</v>
      </c>
      <c r="I22" s="16">
        <v>70798.19</v>
      </c>
      <c r="J22" s="16">
        <v>69156.62</v>
      </c>
      <c r="K22" s="16">
        <v>37951.58</v>
      </c>
      <c r="L22" s="16">
        <v>37860.881000000001</v>
      </c>
      <c r="M22" s="16">
        <v>81820.39</v>
      </c>
      <c r="N22" s="13">
        <v>81820.39</v>
      </c>
      <c r="O22" s="13">
        <v>69294.8</v>
      </c>
      <c r="P22" s="13">
        <v>69294.8</v>
      </c>
      <c r="Q22" s="8"/>
    </row>
    <row r="23" spans="1:17" ht="41.45" customHeight="1">
      <c r="A23" s="161" t="s">
        <v>42</v>
      </c>
      <c r="B23" s="153" t="s">
        <v>31</v>
      </c>
      <c r="C23" s="153" t="s">
        <v>37</v>
      </c>
      <c r="D23" s="153" t="s">
        <v>21</v>
      </c>
      <c r="E23" s="185" t="s">
        <v>23</v>
      </c>
      <c r="F23" s="185" t="s">
        <v>33</v>
      </c>
      <c r="G23" s="144" t="s">
        <v>109</v>
      </c>
      <c r="H23" s="9">
        <v>611</v>
      </c>
      <c r="I23" s="16">
        <v>137177.03404999999</v>
      </c>
      <c r="J23" s="16">
        <v>130625.19194</v>
      </c>
      <c r="K23" s="16">
        <v>70943.592000000004</v>
      </c>
      <c r="L23" s="16">
        <v>68945.545069999993</v>
      </c>
      <c r="M23" s="16">
        <v>145159.62747000001</v>
      </c>
      <c r="N23" s="13">
        <v>137147.35329999999</v>
      </c>
      <c r="O23" s="13">
        <v>142778.356</v>
      </c>
      <c r="P23" s="13">
        <v>152724.856</v>
      </c>
      <c r="Q23" s="8"/>
    </row>
    <row r="24" spans="1:17" ht="28.5" customHeight="1">
      <c r="A24" s="163"/>
      <c r="B24" s="163"/>
      <c r="C24" s="163"/>
      <c r="D24" s="154"/>
      <c r="E24" s="186"/>
      <c r="F24" s="186"/>
      <c r="G24" s="145"/>
      <c r="H24" s="36">
        <v>612</v>
      </c>
      <c r="I24" s="16">
        <v>4906.1029500000004</v>
      </c>
      <c r="J24" s="16">
        <v>4783.8212999999996</v>
      </c>
      <c r="K24" s="16">
        <v>2657.5136299999999</v>
      </c>
      <c r="L24" s="16">
        <v>2624.9242899999999</v>
      </c>
      <c r="M24" s="16">
        <v>10981.597529999999</v>
      </c>
      <c r="N24" s="13">
        <v>10915.024160000001</v>
      </c>
      <c r="O24" s="18">
        <v>3992.5439999999999</v>
      </c>
      <c r="P24" s="18">
        <v>3992.5439999999999</v>
      </c>
      <c r="Q24" s="8"/>
    </row>
    <row r="25" spans="1:17" ht="15" customHeight="1">
      <c r="A25" s="229" t="s">
        <v>115</v>
      </c>
      <c r="B25" s="189" t="s">
        <v>92</v>
      </c>
      <c r="C25" s="189" t="s">
        <v>110</v>
      </c>
      <c r="D25" s="163"/>
      <c r="E25" s="186"/>
      <c r="F25" s="186"/>
      <c r="G25" s="144" t="s">
        <v>90</v>
      </c>
      <c r="H25" s="219">
        <v>611</v>
      </c>
      <c r="I25" s="178">
        <v>3574.2215999999999</v>
      </c>
      <c r="J25" s="178">
        <v>3566.9315999999999</v>
      </c>
      <c r="K25" s="178">
        <v>3114.6120000000001</v>
      </c>
      <c r="L25" s="178">
        <v>3082.4490000000001</v>
      </c>
      <c r="M25" s="178">
        <v>6139.03</v>
      </c>
      <c r="N25" s="172">
        <v>5988.3819999999996</v>
      </c>
      <c r="O25" s="191">
        <v>0</v>
      </c>
      <c r="P25" s="191">
        <v>0</v>
      </c>
      <c r="Q25" s="174"/>
    </row>
    <row r="26" spans="1:17" ht="15" customHeight="1">
      <c r="A26" s="229"/>
      <c r="B26" s="189"/>
      <c r="C26" s="189"/>
      <c r="D26" s="163"/>
      <c r="E26" s="186"/>
      <c r="F26" s="186"/>
      <c r="G26" s="160"/>
      <c r="H26" s="180"/>
      <c r="I26" s="180"/>
      <c r="J26" s="180"/>
      <c r="K26" s="180"/>
      <c r="L26" s="180"/>
      <c r="M26" s="180"/>
      <c r="N26" s="173"/>
      <c r="O26" s="180"/>
      <c r="P26" s="180"/>
      <c r="Q26" s="175"/>
    </row>
    <row r="27" spans="1:17" ht="83.25" customHeight="1">
      <c r="A27" s="229"/>
      <c r="B27" s="189"/>
      <c r="C27" s="189"/>
      <c r="D27" s="163"/>
      <c r="E27" s="186"/>
      <c r="F27" s="186"/>
      <c r="G27" s="124" t="s">
        <v>90</v>
      </c>
      <c r="H27" s="9">
        <v>612</v>
      </c>
      <c r="I27" s="16">
        <v>89.459400000000002</v>
      </c>
      <c r="J27" s="16">
        <v>89.459400000000002</v>
      </c>
      <c r="K27" s="16">
        <v>60.872</v>
      </c>
      <c r="L27" s="16">
        <v>60.872</v>
      </c>
      <c r="M27" s="16">
        <v>102.77200000000001</v>
      </c>
      <c r="N27" s="13">
        <v>102.77200000000001</v>
      </c>
      <c r="O27" s="17">
        <v>0</v>
      </c>
      <c r="P27" s="17">
        <v>0</v>
      </c>
      <c r="Q27" s="8"/>
    </row>
    <row r="28" spans="1:17" ht="97.5" customHeight="1">
      <c r="A28" s="112" t="s">
        <v>93</v>
      </c>
      <c r="B28" s="107" t="s">
        <v>92</v>
      </c>
      <c r="C28" s="107" t="s">
        <v>222</v>
      </c>
      <c r="D28" s="176"/>
      <c r="E28" s="180"/>
      <c r="F28" s="186"/>
      <c r="G28" s="126" t="s">
        <v>223</v>
      </c>
      <c r="H28" s="110">
        <v>611</v>
      </c>
      <c r="I28" s="16"/>
      <c r="J28" s="16"/>
      <c r="K28" s="16"/>
      <c r="L28" s="16"/>
      <c r="M28" s="16">
        <v>4821.6009999999997</v>
      </c>
      <c r="N28" s="13">
        <v>4361.47</v>
      </c>
      <c r="O28" s="17"/>
      <c r="P28" s="17"/>
      <c r="Q28" s="8"/>
    </row>
    <row r="29" spans="1:17" ht="105.6" customHeight="1">
      <c r="A29" s="161" t="s">
        <v>224</v>
      </c>
      <c r="B29" s="153" t="s">
        <v>92</v>
      </c>
      <c r="C29" s="153" t="s">
        <v>113</v>
      </c>
      <c r="D29" s="41" t="s">
        <v>21</v>
      </c>
      <c r="E29" s="42" t="s">
        <v>23</v>
      </c>
      <c r="F29" s="186"/>
      <c r="G29" s="144" t="s">
        <v>112</v>
      </c>
      <c r="H29" s="12">
        <v>612</v>
      </c>
      <c r="I29" s="16">
        <v>641.98099999999999</v>
      </c>
      <c r="J29" s="16">
        <v>641.97987000000001</v>
      </c>
      <c r="K29" s="16"/>
      <c r="L29" s="16"/>
      <c r="M29" s="16">
        <v>1225</v>
      </c>
      <c r="N29" s="13">
        <v>1224.9135200000001</v>
      </c>
      <c r="O29" s="17">
        <v>0</v>
      </c>
      <c r="P29" s="17">
        <v>0</v>
      </c>
      <c r="Q29" s="8"/>
    </row>
    <row r="30" spans="1:17" ht="105.6" customHeight="1">
      <c r="A30" s="163"/>
      <c r="B30" s="163"/>
      <c r="C30" s="163"/>
      <c r="D30" s="212" t="s">
        <v>29</v>
      </c>
      <c r="E30" s="215" t="s">
        <v>30</v>
      </c>
      <c r="F30" s="218"/>
      <c r="G30" s="164"/>
      <c r="H30" s="37">
        <v>243</v>
      </c>
      <c r="I30" s="16">
        <v>3358.59211</v>
      </c>
      <c r="J30" s="16">
        <v>912.14535000000001</v>
      </c>
      <c r="K30" s="16">
        <v>2446.4461099999999</v>
      </c>
      <c r="L30" s="16"/>
      <c r="M30" s="16">
        <v>2446.4461099999999</v>
      </c>
      <c r="N30" s="13">
        <v>0</v>
      </c>
      <c r="O30" s="17">
        <v>0</v>
      </c>
      <c r="P30" s="17">
        <v>0</v>
      </c>
      <c r="Q30" s="8"/>
    </row>
    <row r="31" spans="1:17" ht="70.900000000000006" customHeight="1">
      <c r="A31" s="163"/>
      <c r="B31" s="163"/>
      <c r="C31" s="163"/>
      <c r="D31" s="213"/>
      <c r="E31" s="216"/>
      <c r="F31" s="218"/>
      <c r="G31" s="159"/>
      <c r="H31" s="37">
        <v>414</v>
      </c>
      <c r="I31" s="16">
        <v>2592.7999199999999</v>
      </c>
      <c r="J31" s="16"/>
      <c r="K31" s="16">
        <v>2592.7999199999999</v>
      </c>
      <c r="L31" s="16"/>
      <c r="M31" s="16">
        <v>2592.7999199999999</v>
      </c>
      <c r="N31" s="19">
        <v>0</v>
      </c>
      <c r="O31" s="17">
        <v>0</v>
      </c>
      <c r="P31" s="17">
        <v>0</v>
      </c>
      <c r="Q31" s="8"/>
    </row>
    <row r="32" spans="1:17" ht="70.900000000000006" customHeight="1">
      <c r="A32" s="176"/>
      <c r="B32" s="176"/>
      <c r="C32" s="176"/>
      <c r="D32" s="214"/>
      <c r="E32" s="217"/>
      <c r="F32" s="180"/>
      <c r="G32" s="160"/>
      <c r="H32" s="81">
        <v>244</v>
      </c>
      <c r="I32" s="78"/>
      <c r="J32" s="78"/>
      <c r="K32" s="78"/>
      <c r="L32" s="78"/>
      <c r="M32" s="78">
        <v>1575.6</v>
      </c>
      <c r="N32" s="103">
        <v>1575.5676000000001</v>
      </c>
      <c r="O32" s="80">
        <v>0</v>
      </c>
      <c r="P32" s="80">
        <v>0</v>
      </c>
      <c r="Q32" s="79"/>
    </row>
    <row r="33" spans="1:17" ht="27" customHeight="1">
      <c r="A33" s="210" t="s">
        <v>116</v>
      </c>
      <c r="B33" s="154" t="s">
        <v>92</v>
      </c>
      <c r="C33" s="154" t="s">
        <v>195</v>
      </c>
      <c r="D33" s="212" t="s">
        <v>21</v>
      </c>
      <c r="E33" s="215" t="s">
        <v>23</v>
      </c>
      <c r="F33" s="222" t="s">
        <v>33</v>
      </c>
      <c r="G33" s="221" t="s">
        <v>196</v>
      </c>
      <c r="H33" s="219">
        <v>612</v>
      </c>
      <c r="I33" s="178"/>
      <c r="J33" s="178"/>
      <c r="K33" s="178"/>
      <c r="L33" s="178"/>
      <c r="M33" s="178">
        <v>293.63600000000002</v>
      </c>
      <c r="N33" s="172">
        <v>293.63600000000002</v>
      </c>
      <c r="O33" s="191"/>
      <c r="P33" s="191"/>
      <c r="Q33" s="174"/>
    </row>
    <row r="34" spans="1:17" ht="113.25" customHeight="1">
      <c r="A34" s="163"/>
      <c r="B34" s="163"/>
      <c r="C34" s="163"/>
      <c r="D34" s="213"/>
      <c r="E34" s="216"/>
      <c r="F34" s="223"/>
      <c r="G34" s="159"/>
      <c r="H34" s="218"/>
      <c r="I34" s="179"/>
      <c r="J34" s="179"/>
      <c r="K34" s="179"/>
      <c r="L34" s="179"/>
      <c r="M34" s="179"/>
      <c r="N34" s="182"/>
      <c r="O34" s="192"/>
      <c r="P34" s="192"/>
      <c r="Q34" s="183"/>
    </row>
    <row r="35" spans="1:17" ht="110.45" hidden="1" customHeight="1">
      <c r="A35" s="176"/>
      <c r="B35" s="176"/>
      <c r="C35" s="176"/>
      <c r="D35" s="214"/>
      <c r="E35" s="217"/>
      <c r="F35" s="224"/>
      <c r="G35" s="160"/>
      <c r="H35" s="180"/>
      <c r="I35" s="180"/>
      <c r="J35" s="180"/>
      <c r="K35" s="181"/>
      <c r="L35" s="181"/>
      <c r="M35" s="181"/>
      <c r="N35" s="173"/>
      <c r="O35" s="193"/>
      <c r="P35" s="193"/>
      <c r="Q35" s="175"/>
    </row>
    <row r="36" spans="1:17" ht="53.45" customHeight="1">
      <c r="A36" s="161" t="s">
        <v>219</v>
      </c>
      <c r="B36" s="153" t="s">
        <v>31</v>
      </c>
      <c r="C36" s="189" t="s">
        <v>91</v>
      </c>
      <c r="D36" s="189" t="s">
        <v>21</v>
      </c>
      <c r="E36" s="188" t="s">
        <v>23</v>
      </c>
      <c r="F36" s="188" t="s">
        <v>33</v>
      </c>
      <c r="G36" s="211" t="s">
        <v>39</v>
      </c>
      <c r="H36" s="219">
        <v>611</v>
      </c>
      <c r="I36" s="178">
        <v>126896.83</v>
      </c>
      <c r="J36" s="178">
        <v>126896.7314</v>
      </c>
      <c r="K36" s="178">
        <v>65242.934000000001</v>
      </c>
      <c r="L36" s="178">
        <v>65234.899579999998</v>
      </c>
      <c r="M36" s="178">
        <v>128003.07</v>
      </c>
      <c r="N36" s="172">
        <v>128003.07</v>
      </c>
      <c r="O36" s="172">
        <v>108599.8</v>
      </c>
      <c r="P36" s="172">
        <v>108599.8</v>
      </c>
      <c r="Q36" s="174"/>
    </row>
    <row r="37" spans="1:17" ht="381" customHeight="1">
      <c r="A37" s="162"/>
      <c r="B37" s="155"/>
      <c r="C37" s="189"/>
      <c r="D37" s="189"/>
      <c r="E37" s="188"/>
      <c r="F37" s="188"/>
      <c r="G37" s="211"/>
      <c r="H37" s="220"/>
      <c r="I37" s="181"/>
      <c r="J37" s="181"/>
      <c r="K37" s="181"/>
      <c r="L37" s="181"/>
      <c r="M37" s="181"/>
      <c r="N37" s="173"/>
      <c r="O37" s="173"/>
      <c r="P37" s="173"/>
      <c r="Q37" s="175"/>
    </row>
    <row r="38" spans="1:17" ht="130.5" customHeight="1">
      <c r="A38" s="116" t="s">
        <v>225</v>
      </c>
      <c r="B38" s="108" t="s">
        <v>92</v>
      </c>
      <c r="C38" s="107" t="s">
        <v>220</v>
      </c>
      <c r="D38" s="107" t="s">
        <v>21</v>
      </c>
      <c r="E38" s="109" t="s">
        <v>23</v>
      </c>
      <c r="F38" s="109" t="s">
        <v>33</v>
      </c>
      <c r="G38" s="128" t="s">
        <v>221</v>
      </c>
      <c r="H38" s="123">
        <v>611</v>
      </c>
      <c r="I38" s="104"/>
      <c r="J38" s="104"/>
      <c r="K38" s="104"/>
      <c r="L38" s="104"/>
      <c r="M38" s="104">
        <v>232.25800000000001</v>
      </c>
      <c r="N38" s="105">
        <v>18.089189999999999</v>
      </c>
      <c r="O38" s="105">
        <v>0</v>
      </c>
      <c r="P38" s="105">
        <v>0</v>
      </c>
      <c r="Q38" s="106"/>
    </row>
    <row r="39" spans="1:17" ht="128.25" customHeight="1">
      <c r="A39" s="161" t="s">
        <v>141</v>
      </c>
      <c r="B39" s="153" t="s">
        <v>92</v>
      </c>
      <c r="C39" s="153" t="s">
        <v>100</v>
      </c>
      <c r="D39" s="136" t="s">
        <v>29</v>
      </c>
      <c r="E39" s="185" t="s">
        <v>30</v>
      </c>
      <c r="F39" s="185" t="s">
        <v>33</v>
      </c>
      <c r="G39" s="221" t="s">
        <v>94</v>
      </c>
      <c r="H39" s="177">
        <v>414</v>
      </c>
      <c r="I39" s="178">
        <v>7500</v>
      </c>
      <c r="J39" s="178">
        <v>7500</v>
      </c>
      <c r="K39" s="178"/>
      <c r="L39" s="178"/>
      <c r="M39" s="178"/>
      <c r="N39" s="172"/>
      <c r="O39" s="172"/>
      <c r="P39" s="172"/>
      <c r="Q39" s="174"/>
    </row>
    <row r="40" spans="1:17" ht="43.9" hidden="1" customHeight="1">
      <c r="A40" s="163"/>
      <c r="B40" s="163"/>
      <c r="C40" s="163"/>
      <c r="D40" s="184"/>
      <c r="E40" s="186"/>
      <c r="F40" s="186"/>
      <c r="G40" s="159"/>
      <c r="H40" s="148"/>
      <c r="I40" s="179"/>
      <c r="J40" s="179"/>
      <c r="K40" s="179"/>
      <c r="L40" s="179"/>
      <c r="M40" s="179"/>
      <c r="N40" s="182"/>
      <c r="O40" s="182"/>
      <c r="P40" s="182"/>
      <c r="Q40" s="183"/>
    </row>
    <row r="41" spans="1:17" ht="33.6" hidden="1" customHeight="1">
      <c r="A41" s="163"/>
      <c r="B41" s="163"/>
      <c r="C41" s="176"/>
      <c r="D41" s="184"/>
      <c r="E41" s="186"/>
      <c r="F41" s="186"/>
      <c r="G41" s="159"/>
      <c r="H41" s="148"/>
      <c r="I41" s="180"/>
      <c r="J41" s="180"/>
      <c r="K41" s="181"/>
      <c r="L41" s="181"/>
      <c r="M41" s="181"/>
      <c r="N41" s="173"/>
      <c r="O41" s="173"/>
      <c r="P41" s="173"/>
      <c r="Q41" s="175"/>
    </row>
    <row r="42" spans="1:17" ht="130.5" customHeight="1">
      <c r="A42" s="176"/>
      <c r="B42" s="176"/>
      <c r="C42" s="43" t="s">
        <v>111</v>
      </c>
      <c r="D42" s="184"/>
      <c r="E42" s="186"/>
      <c r="F42" s="186"/>
      <c r="G42" s="160"/>
      <c r="H42" s="148"/>
      <c r="I42" s="16">
        <v>1864.0350000000001</v>
      </c>
      <c r="J42" s="16">
        <v>1864.03494</v>
      </c>
      <c r="K42" s="16"/>
      <c r="L42" s="16"/>
      <c r="M42" s="16"/>
      <c r="N42" s="13"/>
      <c r="O42" s="13">
        <v>0</v>
      </c>
      <c r="P42" s="13"/>
      <c r="Q42" s="8"/>
    </row>
    <row r="43" spans="1:17" ht="135" customHeight="1">
      <c r="A43" s="116" t="s">
        <v>144</v>
      </c>
      <c r="B43" s="44" t="s">
        <v>92</v>
      </c>
      <c r="C43" s="43" t="s">
        <v>142</v>
      </c>
      <c r="D43" s="184"/>
      <c r="E43" s="186"/>
      <c r="F43" s="186"/>
      <c r="G43" s="129" t="s">
        <v>143</v>
      </c>
      <c r="H43" s="148"/>
      <c r="I43" s="16">
        <v>80.5</v>
      </c>
      <c r="J43" s="16"/>
      <c r="K43" s="16">
        <v>80.5</v>
      </c>
      <c r="L43" s="16"/>
      <c r="M43" s="16">
        <v>80.5</v>
      </c>
      <c r="N43" s="13">
        <v>80.5</v>
      </c>
      <c r="O43" s="13">
        <v>0</v>
      </c>
      <c r="P43" s="13">
        <v>0</v>
      </c>
      <c r="Q43" s="8"/>
    </row>
    <row r="44" spans="1:17" ht="72.75" customHeight="1">
      <c r="A44" s="118" t="s">
        <v>147</v>
      </c>
      <c r="B44" s="44" t="s">
        <v>92</v>
      </c>
      <c r="C44" s="43" t="s">
        <v>145</v>
      </c>
      <c r="D44" s="184"/>
      <c r="E44" s="186"/>
      <c r="F44" s="186"/>
      <c r="G44" s="129" t="s">
        <v>146</v>
      </c>
      <c r="H44" s="148"/>
      <c r="I44" s="16">
        <v>18.728000000000002</v>
      </c>
      <c r="J44" s="16">
        <v>18.728000000000002</v>
      </c>
      <c r="K44" s="16"/>
      <c r="L44" s="16"/>
      <c r="M44" s="16"/>
      <c r="N44" s="13"/>
      <c r="O44" s="13">
        <v>0</v>
      </c>
      <c r="P44" s="13">
        <v>0</v>
      </c>
      <c r="Q44" s="8"/>
    </row>
    <row r="45" spans="1:17" ht="71.25" customHeight="1">
      <c r="A45" s="112" t="s">
        <v>150</v>
      </c>
      <c r="B45" s="44" t="s">
        <v>92</v>
      </c>
      <c r="C45" s="43" t="s">
        <v>148</v>
      </c>
      <c r="D45" s="184"/>
      <c r="E45" s="186"/>
      <c r="F45" s="186"/>
      <c r="G45" s="129" t="s">
        <v>149</v>
      </c>
      <c r="H45" s="149"/>
      <c r="I45" s="16">
        <v>200.39099999999999</v>
      </c>
      <c r="J45" s="16">
        <v>200.39099999999999</v>
      </c>
      <c r="K45" s="16"/>
      <c r="L45" s="16"/>
      <c r="M45" s="16"/>
      <c r="N45" s="13"/>
      <c r="O45" s="13">
        <v>0</v>
      </c>
      <c r="P45" s="13">
        <v>0</v>
      </c>
      <c r="Q45" s="8"/>
    </row>
    <row r="46" spans="1:17" ht="81.75" customHeight="1">
      <c r="A46" s="112" t="s">
        <v>151</v>
      </c>
      <c r="B46" s="44" t="s">
        <v>92</v>
      </c>
      <c r="C46" s="68" t="s">
        <v>174</v>
      </c>
      <c r="D46" s="184"/>
      <c r="E46" s="186"/>
      <c r="F46" s="186"/>
      <c r="G46" s="129" t="s">
        <v>175</v>
      </c>
      <c r="H46" s="76">
        <v>414</v>
      </c>
      <c r="I46" s="16">
        <v>1516.6900800000001</v>
      </c>
      <c r="J46" s="16"/>
      <c r="K46" s="16">
        <v>859.17168000000004</v>
      </c>
      <c r="L46" s="16"/>
      <c r="M46" s="16">
        <v>859.17168000000004</v>
      </c>
      <c r="N46" s="13">
        <v>0</v>
      </c>
      <c r="O46" s="13">
        <v>0</v>
      </c>
      <c r="P46" s="13">
        <v>0</v>
      </c>
      <c r="Q46" s="8"/>
    </row>
    <row r="47" spans="1:17" ht="88.5" customHeight="1">
      <c r="A47" s="112" t="s">
        <v>154</v>
      </c>
      <c r="B47" s="44" t="s">
        <v>92</v>
      </c>
      <c r="C47" s="43" t="s">
        <v>152</v>
      </c>
      <c r="D47" s="184"/>
      <c r="E47" s="186"/>
      <c r="F47" s="186"/>
      <c r="G47" s="129" t="s">
        <v>153</v>
      </c>
      <c r="H47" s="75">
        <v>243</v>
      </c>
      <c r="I47" s="16">
        <v>9329.2474899999997</v>
      </c>
      <c r="J47" s="16"/>
      <c r="K47" s="16">
        <v>7487.7118899999996</v>
      </c>
      <c r="L47" s="16"/>
      <c r="M47" s="16">
        <v>7487.7118899999996</v>
      </c>
      <c r="N47" s="13">
        <v>0</v>
      </c>
      <c r="O47" s="13">
        <v>0</v>
      </c>
      <c r="P47" s="13">
        <v>0</v>
      </c>
      <c r="Q47" s="8"/>
    </row>
    <row r="48" spans="1:17" ht="59.45" customHeight="1">
      <c r="A48" s="112" t="s">
        <v>226</v>
      </c>
      <c r="B48" s="44" t="s">
        <v>92</v>
      </c>
      <c r="C48" s="43" t="s">
        <v>155</v>
      </c>
      <c r="D48" s="184"/>
      <c r="E48" s="186"/>
      <c r="F48" s="186"/>
      <c r="G48" s="129" t="s">
        <v>156</v>
      </c>
      <c r="H48" s="219">
        <v>244</v>
      </c>
      <c r="I48" s="16">
        <v>3830.6669999999999</v>
      </c>
      <c r="J48" s="16">
        <v>3830.6669999999999</v>
      </c>
      <c r="K48" s="16"/>
      <c r="L48" s="16"/>
      <c r="M48" s="16"/>
      <c r="N48" s="13"/>
      <c r="O48" s="13">
        <v>0</v>
      </c>
      <c r="P48" s="13">
        <v>0</v>
      </c>
      <c r="Q48" s="8"/>
    </row>
    <row r="49" spans="1:17" ht="59.45" customHeight="1">
      <c r="A49" s="112" t="s">
        <v>227</v>
      </c>
      <c r="B49" s="65" t="s">
        <v>92</v>
      </c>
      <c r="C49" s="68" t="s">
        <v>176</v>
      </c>
      <c r="D49" s="137"/>
      <c r="E49" s="187"/>
      <c r="F49" s="187"/>
      <c r="G49" s="129" t="s">
        <v>177</v>
      </c>
      <c r="H49" s="220"/>
      <c r="I49" s="16">
        <v>997.07899999999995</v>
      </c>
      <c r="J49" s="16">
        <v>502.14960000000002</v>
      </c>
      <c r="K49" s="16">
        <v>494.93</v>
      </c>
      <c r="L49" s="16"/>
      <c r="M49" s="16">
        <v>494.93</v>
      </c>
      <c r="N49" s="13">
        <v>494.92919999999998</v>
      </c>
      <c r="O49" s="13">
        <v>0</v>
      </c>
      <c r="P49" s="13">
        <v>0</v>
      </c>
      <c r="Q49" s="8"/>
    </row>
    <row r="50" spans="1:17" ht="22.5">
      <c r="A50" s="161" t="s">
        <v>45</v>
      </c>
      <c r="B50" s="204" t="s">
        <v>26</v>
      </c>
      <c r="C50" s="204" t="s">
        <v>25</v>
      </c>
      <c r="D50" s="6" t="s">
        <v>18</v>
      </c>
      <c r="E50" s="4"/>
      <c r="F50" s="6"/>
      <c r="G50" s="28"/>
      <c r="H50" s="6"/>
      <c r="I50" s="16">
        <f t="shared" ref="I50:N50" si="5">I53+I52</f>
        <v>851778.81150999968</v>
      </c>
      <c r="J50" s="16">
        <f t="shared" si="5"/>
        <v>828844.95764999988</v>
      </c>
      <c r="K50" s="16">
        <f t="shared" si="5"/>
        <v>482323.56713000016</v>
      </c>
      <c r="L50" s="16">
        <f t="shared" si="5"/>
        <v>479605.48474999995</v>
      </c>
      <c r="M50" s="16">
        <f t="shared" si="5"/>
        <v>972919.63896000013</v>
      </c>
      <c r="N50" s="13">
        <f t="shared" si="5"/>
        <v>959548.19525000011</v>
      </c>
      <c r="O50" s="13">
        <f t="shared" ref="O50:P50" si="6">O53+O52</f>
        <v>847950.6</v>
      </c>
      <c r="P50" s="13">
        <f t="shared" si="6"/>
        <v>813385.39999999967</v>
      </c>
      <c r="Q50" s="8"/>
    </row>
    <row r="51" spans="1:17">
      <c r="A51" s="210"/>
      <c r="B51" s="204"/>
      <c r="C51" s="204"/>
      <c r="D51" s="6" t="s">
        <v>19</v>
      </c>
      <c r="E51" s="4"/>
      <c r="F51" s="6"/>
      <c r="G51" s="28"/>
      <c r="H51" s="6"/>
      <c r="I51" s="16"/>
      <c r="J51" s="16"/>
      <c r="K51" s="16"/>
      <c r="L51" s="16"/>
      <c r="M51" s="16"/>
      <c r="N51" s="17"/>
      <c r="O51" s="17"/>
      <c r="P51" s="17"/>
      <c r="Q51" s="8"/>
    </row>
    <row r="52" spans="1:17" ht="78.75" customHeight="1">
      <c r="A52" s="210"/>
      <c r="B52" s="204"/>
      <c r="C52" s="204"/>
      <c r="D52" s="6" t="s">
        <v>29</v>
      </c>
      <c r="E52" s="4" t="s">
        <v>30</v>
      </c>
      <c r="F52" s="9" t="s">
        <v>78</v>
      </c>
      <c r="G52" s="30" t="s">
        <v>78</v>
      </c>
      <c r="H52" s="9" t="s">
        <v>78</v>
      </c>
      <c r="I52" s="16">
        <f>I125+I127+I128+I129+I130+I136+I140+I141</f>
        <v>24098.805</v>
      </c>
      <c r="J52" s="16">
        <f>J125+J127+J128+J129+J130+J136</f>
        <v>12770.835430000001</v>
      </c>
      <c r="K52" s="16">
        <f>K138+K126</f>
        <v>1010.047</v>
      </c>
      <c r="L52" s="16">
        <f>L126+L138</f>
        <v>1010.04646</v>
      </c>
      <c r="M52" s="16">
        <f>M125+M127+M128+M129+M130+M136+M140+M141+M126+M137+M138+M139</f>
        <v>20343.426030000002</v>
      </c>
      <c r="N52" s="13">
        <f>N126+N137+N138+N139+N140+N141</f>
        <v>17010.438699999999</v>
      </c>
      <c r="O52" s="13">
        <f>O137</f>
        <v>440</v>
      </c>
      <c r="P52" s="17"/>
      <c r="Q52" s="8"/>
    </row>
    <row r="53" spans="1:17" ht="63.6" customHeight="1">
      <c r="A53" s="162"/>
      <c r="B53" s="204"/>
      <c r="C53" s="204"/>
      <c r="D53" s="6" t="s">
        <v>21</v>
      </c>
      <c r="E53" s="4" t="s">
        <v>23</v>
      </c>
      <c r="F53" s="9" t="s">
        <v>78</v>
      </c>
      <c r="G53" s="30" t="s">
        <v>78</v>
      </c>
      <c r="H53" s="9" t="s">
        <v>78</v>
      </c>
      <c r="I53" s="16">
        <f>I55+I56+I67+I68+I69+I70+I71+I72+I74+I75+I76+I77+I78+I79+I82+I83+I84+I85+I87+I88+I89+I92+I93+I95+I96+I97+I105+I106+I107+I108+I109+I110+I113+I114+I115+I116+I119+I120+I121+I122+I123+I124+I131+I54+I58+I59+I60+I61+I62+I63+I91+I73+I98+I132</f>
        <v>827680.00650999963</v>
      </c>
      <c r="J53" s="16">
        <f>J55+J56+J67+J68+J69+J70+J71+J72+J74+J75+J76+J77+J78+J79+J82+J83+J84+J85+J87+J88+J89+J92+J93+J95+J96+J97+J105+J106+J107+J108+J109+J110+J113+J114+J115+J116+J119+J120+J121+J122+J123+J124+J131+J54+J58+J59+J60+J61+J62+J63+J91+J73+J98</f>
        <v>816074.1222199999</v>
      </c>
      <c r="K53" s="16">
        <f>K55+K56+K54+K58+K59+K62+K63+K67+K68+K69+K70+K71+K72+K74+K75+K76+K77+K78+K79+K82+K83+K84+K85+K86+K87+K88+K89+K92+K93+K95+K96+K97+K105+K106+K107+K108+K109+K110+K113+K114+K115+K116+K119+K120+K121+K122+K123+K124+K131+K73+K60+K61+K91+K98</f>
        <v>481313.52013000014</v>
      </c>
      <c r="L53" s="16">
        <f>L55+L56+L54+L58+L59+L62+L63+L67+L68+L69+L70+L71+L72+L74+L75+L76+L77+L78+L79+L82+L83+L84+L85+L86+L87+L88+L89+L92+L93+L95+L96+L97+L105+L106+L107+L108+L109+L110+L113+L114+L115+L116+L119+L120+L121+L122+L123+L124+L131+L73+L60+L61+L91+L98</f>
        <v>478595.43828999996</v>
      </c>
      <c r="M53" s="16">
        <f>M54+M58+M59+M67+M68+M70+M71+M72+M73+M74+M75+M76+M77+M78+M79+M83+M82+M85+M87+M88+M89+M92+M95+M96+M97+M98+M99+M100+M105+M106+M107+M108+M109+M110+M113+M114+M115+M116+M119+M120+M121+M122+M123+M124+M131+M132+M60+M61+M62+M63+M91+M93+M101+M102+M103+M104+M80+M81+M64+M65+M66+M133+M134+M135+M94</f>
        <v>952576.21293000015</v>
      </c>
      <c r="N53" s="16">
        <f>N54+N55+N56+N57+N58+N59+N62+N63+N67+N68+N69+N70+N71+N72+N74+N75+N76+N77+N78+N79+N83+N82+N85+N86+N87+N88+N89+N90+N92+N93+N95+N96+N97+N105+N106+N107+N108+N109+N110+N113+N114+N115+N116+N119+N120+N121+N122+N123+N124+N131+N60+N61+N91+N73+N98+N64+N65+N66+N133+N134+N135+N94</f>
        <v>942537.75655000017</v>
      </c>
      <c r="O53" s="16">
        <f>O54+O55+O56+O57+O58+O59+O62+O63+O67+O68+O69+O70+O71+O72+O74+O75+O76+O77+O78+O79+O83+O82+O85+O86+O87+O88+O89+O90+O92+O93+O95+O96+O97+O105+O106+O107+O108+O109+O110+O113+O114+O115+O116+O119+O120+O121+O122+O123+O124+O131+O73+O98+O101+O102+O103+O104</f>
        <v>847510.6</v>
      </c>
      <c r="P53" s="16">
        <f>P54+P55+P56+P57+P58+P59+P62+P63+P67+P68+P69+P70+P71+P72+P74+P75+P76+P77+P78+P79+P83+P82+P85+P86+P87+P88+P89+P90+P92+P93+P95+P96+P97+P105+P106+P107+P108+P109+P110+P113+P114+P115+P116+P119+P120+P121+P122+P123+P124+P131+P73+P98+P101+P102+P103+P104</f>
        <v>813385.39999999967</v>
      </c>
      <c r="Q53" s="8"/>
    </row>
    <row r="54" spans="1:17" ht="32.450000000000003" customHeight="1">
      <c r="A54" s="227" t="s">
        <v>47</v>
      </c>
      <c r="B54" s="189" t="s">
        <v>46</v>
      </c>
      <c r="C54" s="209" t="s">
        <v>110</v>
      </c>
      <c r="D54" s="156" t="s">
        <v>21</v>
      </c>
      <c r="E54" s="166" t="s">
        <v>23</v>
      </c>
      <c r="F54" s="166" t="s">
        <v>49</v>
      </c>
      <c r="G54" s="144" t="s">
        <v>95</v>
      </c>
      <c r="H54" s="259" t="s">
        <v>50</v>
      </c>
      <c r="I54" s="178">
        <v>111.908</v>
      </c>
      <c r="J54" s="178">
        <v>106.937</v>
      </c>
      <c r="K54" s="178">
        <v>145.1</v>
      </c>
      <c r="L54" s="178">
        <v>145.1</v>
      </c>
      <c r="M54" s="178">
        <v>209.167</v>
      </c>
      <c r="N54" s="172">
        <v>209.167</v>
      </c>
      <c r="O54" s="191">
        <v>0</v>
      </c>
      <c r="P54" s="191">
        <v>0</v>
      </c>
      <c r="Q54" s="174"/>
    </row>
    <row r="55" spans="1:17" ht="6" customHeight="1">
      <c r="A55" s="228"/>
      <c r="B55" s="231"/>
      <c r="C55" s="225"/>
      <c r="D55" s="157"/>
      <c r="E55" s="167"/>
      <c r="F55" s="167"/>
      <c r="G55" s="159"/>
      <c r="H55" s="260"/>
      <c r="I55" s="179"/>
      <c r="J55" s="179"/>
      <c r="K55" s="179"/>
      <c r="L55" s="179"/>
      <c r="M55" s="179"/>
      <c r="N55" s="182"/>
      <c r="O55" s="192"/>
      <c r="P55" s="192"/>
      <c r="Q55" s="183"/>
    </row>
    <row r="56" spans="1:17" ht="14.45" hidden="1" customHeight="1">
      <c r="A56" s="228"/>
      <c r="B56" s="231"/>
      <c r="C56" s="225"/>
      <c r="D56" s="157"/>
      <c r="E56" s="167"/>
      <c r="F56" s="167"/>
      <c r="G56" s="159"/>
      <c r="H56" s="260"/>
      <c r="I56" s="179"/>
      <c r="J56" s="179"/>
      <c r="K56" s="179"/>
      <c r="L56" s="179"/>
      <c r="M56" s="179"/>
      <c r="N56" s="182"/>
      <c r="O56" s="192"/>
      <c r="P56" s="192"/>
      <c r="Q56" s="183"/>
    </row>
    <row r="57" spans="1:17" ht="14.45" hidden="1" customHeight="1">
      <c r="A57" s="228"/>
      <c r="B57" s="231"/>
      <c r="C57" s="225"/>
      <c r="D57" s="157"/>
      <c r="E57" s="167"/>
      <c r="F57" s="167"/>
      <c r="G57" s="159"/>
      <c r="H57" s="261"/>
      <c r="I57" s="180"/>
      <c r="J57" s="180"/>
      <c r="K57" s="181"/>
      <c r="L57" s="181"/>
      <c r="M57" s="181"/>
      <c r="N57" s="173"/>
      <c r="O57" s="193"/>
      <c r="P57" s="193"/>
      <c r="Q57" s="175"/>
    </row>
    <row r="58" spans="1:17">
      <c r="A58" s="228"/>
      <c r="B58" s="231"/>
      <c r="C58" s="225"/>
      <c r="D58" s="157"/>
      <c r="E58" s="167"/>
      <c r="F58" s="167"/>
      <c r="G58" s="159"/>
      <c r="H58" s="49" t="s">
        <v>51</v>
      </c>
      <c r="I58" s="16">
        <v>33.796999999999997</v>
      </c>
      <c r="J58" s="16">
        <v>32.295000000000002</v>
      </c>
      <c r="K58" s="16">
        <v>43.7</v>
      </c>
      <c r="L58" s="16">
        <v>28.7</v>
      </c>
      <c r="M58" s="16">
        <v>63.167999999999999</v>
      </c>
      <c r="N58" s="13">
        <v>63.167999999999999</v>
      </c>
      <c r="O58" s="17">
        <v>0</v>
      </c>
      <c r="P58" s="17">
        <v>0</v>
      </c>
      <c r="Q58" s="8"/>
    </row>
    <row r="59" spans="1:17" ht="57" customHeight="1">
      <c r="A59" s="228"/>
      <c r="B59" s="252"/>
      <c r="C59" s="226"/>
      <c r="D59" s="157"/>
      <c r="E59" s="167"/>
      <c r="F59" s="167"/>
      <c r="G59" s="160"/>
      <c r="H59" s="49" t="s">
        <v>52</v>
      </c>
      <c r="I59" s="16">
        <v>6129.0420000000004</v>
      </c>
      <c r="J59" s="16">
        <v>6129.0420000000004</v>
      </c>
      <c r="K59" s="16">
        <v>5566.7820000000002</v>
      </c>
      <c r="L59" s="16">
        <v>5211.2920000000004</v>
      </c>
      <c r="M59" s="16">
        <v>10044.715</v>
      </c>
      <c r="N59" s="13">
        <v>9832.866</v>
      </c>
      <c r="O59" s="17">
        <v>0</v>
      </c>
      <c r="P59" s="17">
        <v>0</v>
      </c>
      <c r="Q59" s="8"/>
    </row>
    <row r="60" spans="1:17" ht="29.45" customHeight="1">
      <c r="A60" s="208" t="s">
        <v>101</v>
      </c>
      <c r="B60" s="153" t="s">
        <v>96</v>
      </c>
      <c r="C60" s="156" t="s">
        <v>197</v>
      </c>
      <c r="D60" s="157"/>
      <c r="E60" s="167"/>
      <c r="F60" s="167"/>
      <c r="G60" s="144" t="s">
        <v>198</v>
      </c>
      <c r="H60" s="49" t="s">
        <v>50</v>
      </c>
      <c r="I60" s="16"/>
      <c r="J60" s="16"/>
      <c r="K60" s="16">
        <v>326</v>
      </c>
      <c r="L60" s="16">
        <v>326</v>
      </c>
      <c r="M60" s="16">
        <v>635.33000000000004</v>
      </c>
      <c r="N60" s="13">
        <v>635.33000000000004</v>
      </c>
      <c r="O60" s="17">
        <v>0</v>
      </c>
      <c r="P60" s="17"/>
      <c r="Q60" s="8"/>
    </row>
    <row r="61" spans="1:17" ht="48.75" customHeight="1">
      <c r="A61" s="208"/>
      <c r="B61" s="154"/>
      <c r="C61" s="157"/>
      <c r="D61" s="157"/>
      <c r="E61" s="167"/>
      <c r="F61" s="167"/>
      <c r="G61" s="164"/>
      <c r="H61" s="49" t="s">
        <v>51</v>
      </c>
      <c r="I61" s="16"/>
      <c r="J61" s="16"/>
      <c r="K61" s="16">
        <v>98.84</v>
      </c>
      <c r="L61" s="16">
        <v>81.540000000000006</v>
      </c>
      <c r="M61" s="16">
        <v>191.87</v>
      </c>
      <c r="N61" s="13">
        <v>191.87</v>
      </c>
      <c r="O61" s="17"/>
      <c r="P61" s="17"/>
      <c r="Q61" s="8"/>
    </row>
    <row r="62" spans="1:17" ht="22.5" customHeight="1">
      <c r="A62" s="208" t="s">
        <v>126</v>
      </c>
      <c r="B62" s="189" t="s">
        <v>96</v>
      </c>
      <c r="C62" s="209" t="s">
        <v>200</v>
      </c>
      <c r="D62" s="157"/>
      <c r="E62" s="167"/>
      <c r="F62" s="167"/>
      <c r="G62" s="144" t="s">
        <v>199</v>
      </c>
      <c r="H62" s="49" t="s">
        <v>50</v>
      </c>
      <c r="I62" s="16"/>
      <c r="J62" s="16"/>
      <c r="K62" s="16"/>
      <c r="L62" s="16"/>
      <c r="M62" s="16">
        <v>541.47400000000005</v>
      </c>
      <c r="N62" s="13">
        <v>541.47400000000005</v>
      </c>
      <c r="O62" s="17">
        <v>0</v>
      </c>
      <c r="P62" s="17">
        <v>0</v>
      </c>
      <c r="Q62" s="8"/>
    </row>
    <row r="63" spans="1:17" ht="50.45" customHeight="1">
      <c r="A63" s="208"/>
      <c r="B63" s="189"/>
      <c r="C63" s="209"/>
      <c r="D63" s="157"/>
      <c r="E63" s="167"/>
      <c r="F63" s="167"/>
      <c r="G63" s="164"/>
      <c r="H63" s="49" t="s">
        <v>51</v>
      </c>
      <c r="I63" s="16"/>
      <c r="J63" s="16"/>
      <c r="K63" s="16"/>
      <c r="L63" s="16"/>
      <c r="M63" s="16">
        <v>163.52600000000001</v>
      </c>
      <c r="N63" s="13">
        <v>163.52600000000001</v>
      </c>
      <c r="O63" s="17">
        <v>0</v>
      </c>
      <c r="P63" s="17">
        <v>0</v>
      </c>
      <c r="Q63" s="8"/>
    </row>
    <row r="64" spans="1:17" ht="50.45" customHeight="1">
      <c r="A64" s="150" t="s">
        <v>233</v>
      </c>
      <c r="B64" s="153" t="s">
        <v>96</v>
      </c>
      <c r="C64" s="156" t="s">
        <v>222</v>
      </c>
      <c r="D64" s="157"/>
      <c r="E64" s="167"/>
      <c r="F64" s="167"/>
      <c r="G64" s="144" t="s">
        <v>230</v>
      </c>
      <c r="H64" s="49" t="s">
        <v>50</v>
      </c>
      <c r="I64" s="16"/>
      <c r="J64" s="16"/>
      <c r="K64" s="16"/>
      <c r="L64" s="16"/>
      <c r="M64" s="16">
        <v>144.333</v>
      </c>
      <c r="N64" s="13">
        <v>144.333</v>
      </c>
      <c r="O64" s="17"/>
      <c r="P64" s="17"/>
      <c r="Q64" s="8"/>
    </row>
    <row r="65" spans="1:17" ht="50.45" customHeight="1">
      <c r="A65" s="151"/>
      <c r="B65" s="154"/>
      <c r="C65" s="157"/>
      <c r="D65" s="157"/>
      <c r="E65" s="167"/>
      <c r="F65" s="167"/>
      <c r="G65" s="159"/>
      <c r="H65" s="49" t="s">
        <v>51</v>
      </c>
      <c r="I65" s="16"/>
      <c r="J65" s="16"/>
      <c r="K65" s="16"/>
      <c r="L65" s="16"/>
      <c r="M65" s="16">
        <v>43.588000000000001</v>
      </c>
      <c r="N65" s="13">
        <v>43.588000000000001</v>
      </c>
      <c r="O65" s="17"/>
      <c r="P65" s="17"/>
      <c r="Q65" s="8"/>
    </row>
    <row r="66" spans="1:17" ht="50.45" customHeight="1">
      <c r="A66" s="152"/>
      <c r="B66" s="155"/>
      <c r="C66" s="158"/>
      <c r="D66" s="157"/>
      <c r="E66" s="167"/>
      <c r="F66" s="167"/>
      <c r="G66" s="160"/>
      <c r="H66" s="49" t="s">
        <v>52</v>
      </c>
      <c r="I66" s="16"/>
      <c r="J66" s="16"/>
      <c r="K66" s="16"/>
      <c r="L66" s="16"/>
      <c r="M66" s="16">
        <v>7514.125</v>
      </c>
      <c r="N66" s="13">
        <v>6741.0360000000001</v>
      </c>
      <c r="O66" s="17"/>
      <c r="P66" s="17"/>
      <c r="Q66" s="8"/>
    </row>
    <row r="67" spans="1:17" ht="385.5" customHeight="1">
      <c r="A67" s="47" t="s">
        <v>127</v>
      </c>
      <c r="B67" s="38" t="s">
        <v>96</v>
      </c>
      <c r="C67" s="45" t="s">
        <v>117</v>
      </c>
      <c r="D67" s="157"/>
      <c r="E67" s="167"/>
      <c r="F67" s="167"/>
      <c r="G67" s="125" t="s">
        <v>53</v>
      </c>
      <c r="H67" s="53" t="s">
        <v>52</v>
      </c>
      <c r="I67" s="16">
        <v>51949.94</v>
      </c>
      <c r="J67" s="16">
        <v>51594.14</v>
      </c>
      <c r="K67" s="16">
        <v>37158.769</v>
      </c>
      <c r="L67" s="16">
        <v>37101.145729999997</v>
      </c>
      <c r="M67" s="16">
        <v>79897.645000000004</v>
      </c>
      <c r="N67" s="13">
        <v>79897.645000000004</v>
      </c>
      <c r="O67" s="13">
        <v>51828.800000000003</v>
      </c>
      <c r="P67" s="13">
        <v>51828.800000000003</v>
      </c>
      <c r="Q67" s="8"/>
    </row>
    <row r="68" spans="1:17" ht="281.45" customHeight="1">
      <c r="A68" s="208" t="s">
        <v>128</v>
      </c>
      <c r="B68" s="189" t="s">
        <v>96</v>
      </c>
      <c r="C68" s="209" t="s">
        <v>118</v>
      </c>
      <c r="D68" s="157"/>
      <c r="E68" s="167"/>
      <c r="F68" s="167"/>
      <c r="G68" s="144" t="s">
        <v>54</v>
      </c>
      <c r="H68" s="49" t="s">
        <v>52</v>
      </c>
      <c r="I68" s="16">
        <v>376387.51899999997</v>
      </c>
      <c r="J68" s="16">
        <v>376387.51899999997</v>
      </c>
      <c r="K68" s="16">
        <v>222177.13800000001</v>
      </c>
      <c r="L68" s="16">
        <v>222004.61397999999</v>
      </c>
      <c r="M68" s="16">
        <v>419599.37193999998</v>
      </c>
      <c r="N68" s="13">
        <v>419599.37193999998</v>
      </c>
      <c r="O68" s="13">
        <v>380306.3</v>
      </c>
      <c r="P68" s="13">
        <v>380306.3</v>
      </c>
      <c r="Q68" s="8"/>
    </row>
    <row r="69" spans="1:17" ht="133.5" customHeight="1">
      <c r="A69" s="208"/>
      <c r="B69" s="189"/>
      <c r="C69" s="209"/>
      <c r="D69" s="157"/>
      <c r="E69" s="167"/>
      <c r="F69" s="167"/>
      <c r="G69" s="145"/>
      <c r="H69" s="53" t="s">
        <v>55</v>
      </c>
      <c r="I69" s="16"/>
      <c r="J69" s="16"/>
      <c r="K69" s="16"/>
      <c r="L69" s="16"/>
      <c r="M69" s="16"/>
      <c r="N69" s="13"/>
      <c r="O69" s="13"/>
      <c r="P69" s="13"/>
      <c r="Q69" s="8"/>
    </row>
    <row r="70" spans="1:17">
      <c r="A70" s="256" t="s">
        <v>234</v>
      </c>
      <c r="B70" s="189" t="s">
        <v>96</v>
      </c>
      <c r="C70" s="209" t="s">
        <v>37</v>
      </c>
      <c r="D70" s="157"/>
      <c r="E70" s="167"/>
      <c r="F70" s="167"/>
      <c r="G70" s="144" t="s">
        <v>57</v>
      </c>
      <c r="H70" s="49" t="s">
        <v>50</v>
      </c>
      <c r="I70" s="16">
        <v>19003.150000000001</v>
      </c>
      <c r="J70" s="16">
        <v>19002.940979999999</v>
      </c>
      <c r="K70" s="16">
        <v>12903.553</v>
      </c>
      <c r="L70" s="16">
        <v>12903.47169</v>
      </c>
      <c r="M70" s="16">
        <v>22421.711520000001</v>
      </c>
      <c r="N70" s="13">
        <v>22387.440930000001</v>
      </c>
      <c r="O70" s="13">
        <v>19500.099999999999</v>
      </c>
      <c r="P70" s="13">
        <v>19500.099999999999</v>
      </c>
      <c r="Q70" s="8"/>
    </row>
    <row r="71" spans="1:17">
      <c r="A71" s="256"/>
      <c r="B71" s="231"/>
      <c r="C71" s="231"/>
      <c r="D71" s="157"/>
      <c r="E71" s="167"/>
      <c r="F71" s="167"/>
      <c r="G71" s="164"/>
      <c r="H71" s="49" t="s">
        <v>51</v>
      </c>
      <c r="I71" s="16">
        <v>5738.95</v>
      </c>
      <c r="J71" s="16">
        <v>5721.6467400000001</v>
      </c>
      <c r="K71" s="16">
        <v>2714.277</v>
      </c>
      <c r="L71" s="16">
        <v>2631.20037</v>
      </c>
      <c r="M71" s="16">
        <v>6761.3389999999999</v>
      </c>
      <c r="N71" s="13">
        <v>6747.5440399999998</v>
      </c>
      <c r="O71" s="13">
        <v>5889</v>
      </c>
      <c r="P71" s="13">
        <v>5889</v>
      </c>
      <c r="Q71" s="8"/>
    </row>
    <row r="72" spans="1:17">
      <c r="A72" s="256"/>
      <c r="B72" s="231"/>
      <c r="C72" s="231"/>
      <c r="D72" s="157"/>
      <c r="E72" s="167"/>
      <c r="F72" s="167"/>
      <c r="G72" s="164"/>
      <c r="H72" s="49" t="s">
        <v>58</v>
      </c>
      <c r="I72" s="16">
        <v>32256.181039999999</v>
      </c>
      <c r="J72" s="16">
        <v>31817.514220000001</v>
      </c>
      <c r="K72" s="16">
        <v>15896.44</v>
      </c>
      <c r="L72" s="16">
        <v>14765.401309999999</v>
      </c>
      <c r="M72" s="16">
        <v>29876.46917</v>
      </c>
      <c r="N72" s="13">
        <v>28715.343219999999</v>
      </c>
      <c r="O72" s="13">
        <v>32207.599999999999</v>
      </c>
      <c r="P72" s="13">
        <v>32207.599999999999</v>
      </c>
      <c r="Q72" s="8"/>
    </row>
    <row r="73" spans="1:17">
      <c r="A73" s="256"/>
      <c r="B73" s="231"/>
      <c r="C73" s="231"/>
      <c r="D73" s="157"/>
      <c r="E73" s="167"/>
      <c r="F73" s="167"/>
      <c r="G73" s="164"/>
      <c r="H73" s="49" t="s">
        <v>157</v>
      </c>
      <c r="I73" s="16">
        <v>3485.4019800000001</v>
      </c>
      <c r="J73" s="16">
        <v>3159.3065900000001</v>
      </c>
      <c r="K73" s="16">
        <v>2043.3338000000001</v>
      </c>
      <c r="L73" s="16">
        <v>2043.3338000000001</v>
      </c>
      <c r="M73" s="16">
        <v>3056.5790299999999</v>
      </c>
      <c r="N73" s="13">
        <v>2732.74881</v>
      </c>
      <c r="O73" s="13">
        <v>2814.5</v>
      </c>
      <c r="P73" s="13">
        <v>2814.5</v>
      </c>
      <c r="Q73" s="8"/>
    </row>
    <row r="74" spans="1:17">
      <c r="A74" s="256"/>
      <c r="B74" s="231"/>
      <c r="C74" s="231"/>
      <c r="D74" s="157"/>
      <c r="E74" s="167"/>
      <c r="F74" s="167"/>
      <c r="G74" s="164"/>
      <c r="H74" s="49" t="s">
        <v>52</v>
      </c>
      <c r="I74" s="16">
        <v>183462.86327999999</v>
      </c>
      <c r="J74" s="16">
        <v>178517.43724</v>
      </c>
      <c r="K74" s="16">
        <v>92696.552320000003</v>
      </c>
      <c r="L74" s="16">
        <v>92696.487479999996</v>
      </c>
      <c r="M74" s="16">
        <v>186505.70686000001</v>
      </c>
      <c r="N74" s="13">
        <v>182212.39217000001</v>
      </c>
      <c r="O74" s="13">
        <v>181941.7</v>
      </c>
      <c r="P74" s="13">
        <v>195290.9</v>
      </c>
      <c r="Q74" s="8"/>
    </row>
    <row r="75" spans="1:17">
      <c r="A75" s="256"/>
      <c r="B75" s="231"/>
      <c r="C75" s="231"/>
      <c r="D75" s="157"/>
      <c r="E75" s="167"/>
      <c r="F75" s="167"/>
      <c r="G75" s="164"/>
      <c r="H75" s="49" t="s">
        <v>55</v>
      </c>
      <c r="I75" s="16">
        <v>1603.9457199999999</v>
      </c>
      <c r="J75" s="16">
        <v>1603.9457199999999</v>
      </c>
      <c r="K75" s="16">
        <v>360.42790000000002</v>
      </c>
      <c r="L75" s="16">
        <v>360.42790000000002</v>
      </c>
      <c r="M75" s="16">
        <v>5326.1814000000004</v>
      </c>
      <c r="N75" s="13">
        <v>5306.6009999999997</v>
      </c>
      <c r="O75" s="13">
        <v>300</v>
      </c>
      <c r="P75" s="13">
        <v>300</v>
      </c>
      <c r="Q75" s="8"/>
    </row>
    <row r="76" spans="1:17">
      <c r="A76" s="256"/>
      <c r="B76" s="231"/>
      <c r="C76" s="231"/>
      <c r="D76" s="157"/>
      <c r="E76" s="167"/>
      <c r="F76" s="167"/>
      <c r="G76" s="164"/>
      <c r="H76" s="49" t="s">
        <v>82</v>
      </c>
      <c r="I76" s="16">
        <v>7.3669700000000002</v>
      </c>
      <c r="J76" s="16">
        <v>7.3669700000000002</v>
      </c>
      <c r="K76" s="16"/>
      <c r="L76" s="16"/>
      <c r="M76" s="16"/>
      <c r="N76" s="13"/>
      <c r="O76" s="17">
        <v>0</v>
      </c>
      <c r="P76" s="17">
        <v>0</v>
      </c>
      <c r="Q76" s="8"/>
    </row>
    <row r="77" spans="1:17">
      <c r="A77" s="256"/>
      <c r="B77" s="231"/>
      <c r="C77" s="231"/>
      <c r="D77" s="157"/>
      <c r="E77" s="167"/>
      <c r="F77" s="167"/>
      <c r="G77" s="164"/>
      <c r="H77" s="49" t="s">
        <v>83</v>
      </c>
      <c r="I77" s="16">
        <v>38.950000000000003</v>
      </c>
      <c r="J77" s="16">
        <v>38.950000000000003</v>
      </c>
      <c r="K77" s="16">
        <v>0.85</v>
      </c>
      <c r="L77" s="16">
        <v>0.85</v>
      </c>
      <c r="M77" s="16">
        <v>0.85</v>
      </c>
      <c r="N77" s="13">
        <v>0.85</v>
      </c>
      <c r="O77" s="17">
        <v>0</v>
      </c>
      <c r="P77" s="17">
        <v>0</v>
      </c>
      <c r="Q77" s="8"/>
    </row>
    <row r="78" spans="1:17">
      <c r="A78" s="256"/>
      <c r="B78" s="231"/>
      <c r="C78" s="231"/>
      <c r="D78" s="157"/>
      <c r="E78" s="167"/>
      <c r="F78" s="167"/>
      <c r="G78" s="145"/>
      <c r="H78" s="49" t="s">
        <v>59</v>
      </c>
      <c r="I78" s="16">
        <v>0.50000999999999995</v>
      </c>
      <c r="J78" s="16">
        <v>0.50000999999999995</v>
      </c>
      <c r="K78" s="16">
        <v>1.3939999999999999E-2</v>
      </c>
      <c r="L78" s="16">
        <v>1.3939999999999999E-2</v>
      </c>
      <c r="M78" s="16">
        <v>1.3939999999999999E-2</v>
      </c>
      <c r="N78" s="13">
        <v>1.3939999999999999E-2</v>
      </c>
      <c r="O78" s="17">
        <v>0</v>
      </c>
      <c r="P78" s="17">
        <v>0</v>
      </c>
      <c r="Q78" s="8"/>
    </row>
    <row r="79" spans="1:17" ht="99" customHeight="1">
      <c r="A79" s="48" t="s">
        <v>99</v>
      </c>
      <c r="B79" s="43" t="s">
        <v>96</v>
      </c>
      <c r="C79" s="46" t="s">
        <v>158</v>
      </c>
      <c r="D79" s="157"/>
      <c r="E79" s="167"/>
      <c r="F79" s="167"/>
      <c r="G79" s="125" t="s">
        <v>60</v>
      </c>
      <c r="H79" s="49" t="s">
        <v>55</v>
      </c>
      <c r="I79" s="16">
        <v>68.218800000000002</v>
      </c>
      <c r="J79" s="16">
        <v>68.218800000000002</v>
      </c>
      <c r="K79" s="16"/>
      <c r="L79" s="16"/>
      <c r="M79" s="16"/>
      <c r="N79" s="13"/>
      <c r="O79" s="17">
        <v>0</v>
      </c>
      <c r="P79" s="17">
        <v>0</v>
      </c>
      <c r="Q79" s="8"/>
    </row>
    <row r="80" spans="1:17">
      <c r="A80" s="244" t="s">
        <v>235</v>
      </c>
      <c r="B80" s="136" t="s">
        <v>96</v>
      </c>
      <c r="C80" s="142" t="s">
        <v>161</v>
      </c>
      <c r="D80" s="157"/>
      <c r="E80" s="167"/>
      <c r="F80" s="167"/>
      <c r="G80" s="144" t="s">
        <v>162</v>
      </c>
      <c r="H80" s="49" t="s">
        <v>50</v>
      </c>
      <c r="I80" s="16"/>
      <c r="J80" s="16"/>
      <c r="K80" s="16"/>
      <c r="L80" s="16"/>
      <c r="M80" s="16"/>
      <c r="N80" s="13"/>
      <c r="O80" s="17"/>
      <c r="P80" s="17"/>
      <c r="Q80" s="84"/>
    </row>
    <row r="81" spans="1:17">
      <c r="A81" s="213"/>
      <c r="B81" s="170"/>
      <c r="C81" s="170"/>
      <c r="D81" s="157"/>
      <c r="E81" s="167"/>
      <c r="F81" s="167"/>
      <c r="G81" s="159"/>
      <c r="H81" s="49" t="s">
        <v>51</v>
      </c>
      <c r="I81" s="16"/>
      <c r="J81" s="16"/>
      <c r="K81" s="16"/>
      <c r="L81" s="16"/>
      <c r="M81" s="16"/>
      <c r="N81" s="13"/>
      <c r="O81" s="17"/>
      <c r="P81" s="17"/>
      <c r="Q81" s="84"/>
    </row>
    <row r="82" spans="1:17" ht="64.900000000000006" customHeight="1">
      <c r="A82" s="213"/>
      <c r="B82" s="170"/>
      <c r="C82" s="170"/>
      <c r="D82" s="157"/>
      <c r="E82" s="167"/>
      <c r="F82" s="167"/>
      <c r="G82" s="159"/>
      <c r="H82" s="69" t="s">
        <v>58</v>
      </c>
      <c r="I82" s="77">
        <v>478.79622000000001</v>
      </c>
      <c r="J82" s="16">
        <v>422.13108</v>
      </c>
      <c r="K82" s="16"/>
      <c r="L82" s="16"/>
      <c r="M82" s="16">
        <v>535.95648000000006</v>
      </c>
      <c r="N82" s="13">
        <v>535.87252999999998</v>
      </c>
      <c r="O82" s="17">
        <v>0</v>
      </c>
      <c r="P82" s="17">
        <v>0</v>
      </c>
      <c r="Q82" s="174"/>
    </row>
    <row r="83" spans="1:17">
      <c r="A83" s="213"/>
      <c r="B83" s="170"/>
      <c r="C83" s="170"/>
      <c r="D83" s="157"/>
      <c r="E83" s="167"/>
      <c r="F83" s="167"/>
      <c r="G83" s="159"/>
      <c r="H83" s="166" t="s">
        <v>83</v>
      </c>
      <c r="I83" s="178">
        <v>15</v>
      </c>
      <c r="J83" s="178">
        <v>15</v>
      </c>
      <c r="K83" s="178"/>
      <c r="L83" s="178"/>
      <c r="M83" s="178"/>
      <c r="N83" s="172"/>
      <c r="O83" s="191">
        <v>0</v>
      </c>
      <c r="P83" s="191">
        <v>0</v>
      </c>
      <c r="Q83" s="183"/>
    </row>
    <row r="84" spans="1:17" ht="20.25" customHeight="1">
      <c r="A84" s="214"/>
      <c r="B84" s="171"/>
      <c r="C84" s="171"/>
      <c r="D84" s="157"/>
      <c r="E84" s="167"/>
      <c r="F84" s="167"/>
      <c r="G84" s="160"/>
      <c r="H84" s="190"/>
      <c r="I84" s="181"/>
      <c r="J84" s="181"/>
      <c r="K84" s="181"/>
      <c r="L84" s="181"/>
      <c r="M84" s="181"/>
      <c r="N84" s="173"/>
      <c r="O84" s="193"/>
      <c r="P84" s="193"/>
      <c r="Q84" s="175"/>
    </row>
    <row r="85" spans="1:17" ht="77.45" customHeight="1">
      <c r="A85" s="253" t="s">
        <v>236</v>
      </c>
      <c r="B85" s="154" t="s">
        <v>96</v>
      </c>
      <c r="C85" s="156" t="s">
        <v>213</v>
      </c>
      <c r="D85" s="157"/>
      <c r="E85" s="167"/>
      <c r="F85" s="167"/>
      <c r="G85" s="144" t="s">
        <v>61</v>
      </c>
      <c r="H85" s="166" t="s">
        <v>55</v>
      </c>
      <c r="I85" s="178">
        <v>49.7</v>
      </c>
      <c r="J85" s="178">
        <v>49.7</v>
      </c>
      <c r="K85" s="178">
        <v>59.595999999999997</v>
      </c>
      <c r="L85" s="178">
        <v>59.595999999999997</v>
      </c>
      <c r="M85" s="178">
        <v>74.495000000000005</v>
      </c>
      <c r="N85" s="172">
        <v>74.495000000000005</v>
      </c>
      <c r="O85" s="191"/>
      <c r="P85" s="191"/>
      <c r="Q85" s="174"/>
    </row>
    <row r="86" spans="1:17" ht="21.75" customHeight="1">
      <c r="A86" s="254"/>
      <c r="B86" s="154"/>
      <c r="C86" s="176"/>
      <c r="D86" s="157"/>
      <c r="E86" s="167"/>
      <c r="F86" s="167"/>
      <c r="G86" s="159"/>
      <c r="H86" s="194"/>
      <c r="I86" s="180"/>
      <c r="J86" s="181"/>
      <c r="K86" s="181"/>
      <c r="L86" s="181"/>
      <c r="M86" s="181"/>
      <c r="N86" s="173"/>
      <c r="O86" s="193"/>
      <c r="P86" s="193"/>
      <c r="Q86" s="175"/>
    </row>
    <row r="87" spans="1:17" ht="98.25" customHeight="1">
      <c r="A87" s="255"/>
      <c r="B87" s="154"/>
      <c r="C87" s="97" t="s">
        <v>214</v>
      </c>
      <c r="D87" s="157"/>
      <c r="E87" s="167"/>
      <c r="F87" s="167"/>
      <c r="G87" s="160"/>
      <c r="H87" s="199"/>
      <c r="I87" s="16">
        <v>4920</v>
      </c>
      <c r="J87" s="16">
        <v>4916.2113799999997</v>
      </c>
      <c r="K87" s="16">
        <v>1085.03198</v>
      </c>
      <c r="L87" s="16">
        <v>989.71367999999995</v>
      </c>
      <c r="M87" s="16">
        <v>7375</v>
      </c>
      <c r="N87" s="13">
        <v>7374.9996700000002</v>
      </c>
      <c r="O87" s="13">
        <v>5900</v>
      </c>
      <c r="P87" s="13">
        <v>5900</v>
      </c>
      <c r="Q87" s="8"/>
    </row>
    <row r="88" spans="1:17" ht="107.25" customHeight="1">
      <c r="A88" s="48" t="s">
        <v>237</v>
      </c>
      <c r="B88" s="38" t="s">
        <v>96</v>
      </c>
      <c r="C88" s="45" t="s">
        <v>119</v>
      </c>
      <c r="D88" s="157"/>
      <c r="E88" s="167"/>
      <c r="F88" s="190"/>
      <c r="G88" s="129" t="s">
        <v>98</v>
      </c>
      <c r="H88" s="49" t="s">
        <v>52</v>
      </c>
      <c r="I88" s="16">
        <v>42130.535000000003</v>
      </c>
      <c r="J88" s="16">
        <v>42012.824959999998</v>
      </c>
      <c r="K88" s="16">
        <v>27020.013999999999</v>
      </c>
      <c r="L88" s="16">
        <v>27020</v>
      </c>
      <c r="M88" s="16">
        <v>43056.32069</v>
      </c>
      <c r="N88" s="13">
        <v>42899.941229999997</v>
      </c>
      <c r="O88" s="13">
        <v>44645.599999999999</v>
      </c>
      <c r="P88" s="13"/>
      <c r="Q88" s="8"/>
    </row>
    <row r="89" spans="1:17">
      <c r="A89" s="250" t="s">
        <v>238</v>
      </c>
      <c r="B89" s="156" t="s">
        <v>96</v>
      </c>
      <c r="C89" s="156" t="s">
        <v>110</v>
      </c>
      <c r="D89" s="157"/>
      <c r="E89" s="167"/>
      <c r="F89" s="166" t="s">
        <v>56</v>
      </c>
      <c r="G89" s="144" t="s">
        <v>95</v>
      </c>
      <c r="H89" s="166" t="s">
        <v>52</v>
      </c>
      <c r="I89" s="178">
        <v>136.61699999999999</v>
      </c>
      <c r="J89" s="178">
        <v>114.288</v>
      </c>
      <c r="K89" s="178">
        <v>114.249</v>
      </c>
      <c r="L89" s="178">
        <v>114.06100000000001</v>
      </c>
      <c r="M89" s="178">
        <v>226.345</v>
      </c>
      <c r="N89" s="172">
        <v>212.96100000000001</v>
      </c>
      <c r="O89" s="191">
        <v>0</v>
      </c>
      <c r="P89" s="191">
        <v>0</v>
      </c>
      <c r="Q89" s="174"/>
    </row>
    <row r="90" spans="1:17" ht="99" customHeight="1">
      <c r="A90" s="251"/>
      <c r="B90" s="176"/>
      <c r="C90" s="230"/>
      <c r="D90" s="157"/>
      <c r="E90" s="167"/>
      <c r="F90" s="167"/>
      <c r="G90" s="145"/>
      <c r="H90" s="190"/>
      <c r="I90" s="181"/>
      <c r="J90" s="181"/>
      <c r="K90" s="181"/>
      <c r="L90" s="181"/>
      <c r="M90" s="181"/>
      <c r="N90" s="173"/>
      <c r="O90" s="193"/>
      <c r="P90" s="193"/>
      <c r="Q90" s="175"/>
    </row>
    <row r="91" spans="1:17" ht="74.25" customHeight="1">
      <c r="A91" s="122" t="s">
        <v>239</v>
      </c>
      <c r="B91" s="40" t="s">
        <v>96</v>
      </c>
      <c r="C91" s="94" t="s">
        <v>197</v>
      </c>
      <c r="D91" s="157"/>
      <c r="E91" s="167"/>
      <c r="F91" s="167"/>
      <c r="G91" s="129" t="s">
        <v>198</v>
      </c>
      <c r="H91" s="29" t="s">
        <v>52</v>
      </c>
      <c r="I91" s="16"/>
      <c r="J91" s="16"/>
      <c r="K91" s="16">
        <v>22.21</v>
      </c>
      <c r="L91" s="16">
        <v>22.21</v>
      </c>
      <c r="M91" s="16">
        <v>47.4</v>
      </c>
      <c r="N91" s="13">
        <v>47.4</v>
      </c>
      <c r="O91" s="17"/>
      <c r="P91" s="17"/>
      <c r="Q91" s="8"/>
    </row>
    <row r="92" spans="1:17" ht="389.25" customHeight="1">
      <c r="A92" s="48" t="s">
        <v>240</v>
      </c>
      <c r="B92" s="38" t="s">
        <v>96</v>
      </c>
      <c r="C92" s="45" t="s">
        <v>124</v>
      </c>
      <c r="D92" s="157"/>
      <c r="E92" s="167"/>
      <c r="F92" s="167"/>
      <c r="G92" s="125" t="s">
        <v>54</v>
      </c>
      <c r="H92" s="29" t="s">
        <v>52</v>
      </c>
      <c r="I92" s="16">
        <v>19188.3</v>
      </c>
      <c r="J92" s="16">
        <v>19188.3</v>
      </c>
      <c r="K92" s="16">
        <v>12785.578</v>
      </c>
      <c r="L92" s="16">
        <v>12151.76384</v>
      </c>
      <c r="M92" s="16">
        <v>26319.922760000001</v>
      </c>
      <c r="N92" s="13">
        <v>26319.922760000001</v>
      </c>
      <c r="O92" s="13">
        <v>19188.2</v>
      </c>
      <c r="P92" s="13">
        <v>19188.2</v>
      </c>
      <c r="Q92" s="8"/>
    </row>
    <row r="93" spans="1:17" ht="78.75">
      <c r="A93" s="48" t="s">
        <v>241</v>
      </c>
      <c r="B93" s="38" t="s">
        <v>96</v>
      </c>
      <c r="C93" s="97" t="s">
        <v>200</v>
      </c>
      <c r="D93" s="157"/>
      <c r="E93" s="167"/>
      <c r="F93" s="167"/>
      <c r="G93" s="125" t="s">
        <v>199</v>
      </c>
      <c r="H93" s="49" t="s">
        <v>52</v>
      </c>
      <c r="I93" s="16"/>
      <c r="J93" s="16"/>
      <c r="K93" s="16"/>
      <c r="L93" s="16"/>
      <c r="M93" s="16">
        <v>257.3</v>
      </c>
      <c r="N93" s="13">
        <v>257.3</v>
      </c>
      <c r="O93" s="17"/>
      <c r="P93" s="17"/>
      <c r="Q93" s="8"/>
    </row>
    <row r="94" spans="1:17" ht="101.25" customHeight="1">
      <c r="A94" s="48" t="s">
        <v>242</v>
      </c>
      <c r="B94" s="115" t="s">
        <v>96</v>
      </c>
      <c r="C94" s="117" t="s">
        <v>222</v>
      </c>
      <c r="D94" s="157"/>
      <c r="E94" s="167"/>
      <c r="F94" s="167"/>
      <c r="G94" s="125" t="s">
        <v>230</v>
      </c>
      <c r="H94" s="49" t="s">
        <v>52</v>
      </c>
      <c r="I94" s="16"/>
      <c r="J94" s="16"/>
      <c r="K94" s="16"/>
      <c r="L94" s="16"/>
      <c r="M94" s="16">
        <v>133.863</v>
      </c>
      <c r="N94" s="13">
        <v>129.756</v>
      </c>
      <c r="O94" s="17"/>
      <c r="P94" s="17"/>
      <c r="Q94" s="8"/>
    </row>
    <row r="95" spans="1:17" ht="215.25" customHeight="1">
      <c r="A95" s="48" t="s">
        <v>129</v>
      </c>
      <c r="B95" s="38" t="s">
        <v>96</v>
      </c>
      <c r="C95" s="45" t="s">
        <v>125</v>
      </c>
      <c r="D95" s="157"/>
      <c r="E95" s="167"/>
      <c r="F95" s="167"/>
      <c r="G95" s="127" t="s">
        <v>84</v>
      </c>
      <c r="H95" s="49" t="s">
        <v>52</v>
      </c>
      <c r="I95" s="16">
        <v>260.39999999999998</v>
      </c>
      <c r="J95" s="16">
        <v>260.39999999999998</v>
      </c>
      <c r="K95" s="16"/>
      <c r="L95" s="16"/>
      <c r="M95" s="16">
        <v>19.8</v>
      </c>
      <c r="N95" s="13">
        <v>19.8</v>
      </c>
      <c r="O95" s="17">
        <v>0</v>
      </c>
      <c r="P95" s="17">
        <v>0</v>
      </c>
      <c r="Q95" s="8"/>
    </row>
    <row r="96" spans="1:17" ht="14.45" customHeight="1">
      <c r="A96" s="161" t="s">
        <v>243</v>
      </c>
      <c r="B96" s="153" t="s">
        <v>46</v>
      </c>
      <c r="C96" s="156" t="s">
        <v>37</v>
      </c>
      <c r="D96" s="157"/>
      <c r="E96" s="167"/>
      <c r="F96" s="167"/>
      <c r="G96" s="144" t="s">
        <v>57</v>
      </c>
      <c r="H96" s="49" t="s">
        <v>55</v>
      </c>
      <c r="I96" s="16">
        <v>278.71118000000001</v>
      </c>
      <c r="J96" s="16">
        <v>278.71118000000001</v>
      </c>
      <c r="K96" s="16">
        <v>55.976999999999997</v>
      </c>
      <c r="L96" s="16">
        <v>55.976999999999997</v>
      </c>
      <c r="M96" s="16">
        <v>118.30200000000001</v>
      </c>
      <c r="N96" s="13">
        <v>58.302</v>
      </c>
      <c r="O96" s="17">
        <v>0</v>
      </c>
      <c r="P96" s="17">
        <v>0</v>
      </c>
      <c r="Q96" s="8"/>
    </row>
    <row r="97" spans="1:17" ht="45.6" customHeight="1">
      <c r="A97" s="162"/>
      <c r="B97" s="154"/>
      <c r="C97" s="163"/>
      <c r="D97" s="157"/>
      <c r="E97" s="167"/>
      <c r="F97" s="167"/>
      <c r="G97" s="164"/>
      <c r="H97" s="49" t="s">
        <v>52</v>
      </c>
      <c r="I97" s="16">
        <v>10475.34792</v>
      </c>
      <c r="J97" s="16">
        <v>10458.94234</v>
      </c>
      <c r="K97" s="16">
        <v>7088.1890000000003</v>
      </c>
      <c r="L97" s="16">
        <v>7088.1889499999997</v>
      </c>
      <c r="M97" s="16">
        <v>12348.7</v>
      </c>
      <c r="N97" s="13">
        <v>12334.819799999999</v>
      </c>
      <c r="O97" s="13">
        <v>11834.1</v>
      </c>
      <c r="P97" s="13">
        <v>11834.1</v>
      </c>
      <c r="Q97" s="8"/>
    </row>
    <row r="98" spans="1:17" ht="18.75" customHeight="1">
      <c r="A98" s="206" t="s">
        <v>130</v>
      </c>
      <c r="B98" s="136" t="s">
        <v>46</v>
      </c>
      <c r="C98" s="153" t="s">
        <v>163</v>
      </c>
      <c r="D98" s="163"/>
      <c r="E98" s="218"/>
      <c r="F98" s="218"/>
      <c r="G98" s="144" t="s">
        <v>164</v>
      </c>
      <c r="H98" s="259" t="s">
        <v>52</v>
      </c>
      <c r="I98" s="178">
        <v>1046</v>
      </c>
      <c r="J98" s="178">
        <v>1012.55196</v>
      </c>
      <c r="K98" s="178">
        <v>1049.8497299999999</v>
      </c>
      <c r="L98" s="178">
        <v>1049.8497299999999</v>
      </c>
      <c r="M98" s="178">
        <v>2645.12327</v>
      </c>
      <c r="N98" s="172">
        <v>2392.4287800000002</v>
      </c>
      <c r="O98" s="172">
        <v>4280.2</v>
      </c>
      <c r="P98" s="172">
        <v>5157.3</v>
      </c>
      <c r="Q98" s="174"/>
    </row>
    <row r="99" spans="1:17" ht="19.899999999999999" customHeight="1">
      <c r="A99" s="237"/>
      <c r="B99" s="184"/>
      <c r="C99" s="154"/>
      <c r="D99" s="163"/>
      <c r="E99" s="218"/>
      <c r="F99" s="218"/>
      <c r="G99" s="164"/>
      <c r="H99" s="260"/>
      <c r="I99" s="179"/>
      <c r="J99" s="179"/>
      <c r="K99" s="179"/>
      <c r="L99" s="179"/>
      <c r="M99" s="179"/>
      <c r="N99" s="182"/>
      <c r="O99" s="182"/>
      <c r="P99" s="182"/>
      <c r="Q99" s="183"/>
    </row>
    <row r="100" spans="1:17" ht="51.75" customHeight="1">
      <c r="A100" s="237"/>
      <c r="B100" s="184"/>
      <c r="C100" s="154"/>
      <c r="D100" s="163"/>
      <c r="E100" s="218"/>
      <c r="F100" s="218"/>
      <c r="G100" s="164"/>
      <c r="H100" s="262"/>
      <c r="I100" s="181"/>
      <c r="J100" s="181"/>
      <c r="K100" s="181"/>
      <c r="L100" s="181"/>
      <c r="M100" s="181"/>
      <c r="N100" s="173"/>
      <c r="O100" s="173"/>
      <c r="P100" s="173"/>
      <c r="Q100" s="175"/>
    </row>
    <row r="101" spans="1:17" ht="27.6" customHeight="1">
      <c r="A101" s="89"/>
      <c r="B101" s="92"/>
      <c r="C101" s="93"/>
      <c r="D101" s="86"/>
      <c r="E101" s="87"/>
      <c r="F101" s="87"/>
      <c r="G101" s="127"/>
      <c r="H101" s="49" t="s">
        <v>203</v>
      </c>
      <c r="I101" s="82"/>
      <c r="J101" s="82"/>
      <c r="K101" s="82"/>
      <c r="L101" s="82"/>
      <c r="M101" s="82">
        <v>70.650000000000006</v>
      </c>
      <c r="N101" s="83">
        <v>0</v>
      </c>
      <c r="O101" s="83">
        <v>104.3</v>
      </c>
      <c r="P101" s="83">
        <v>125.6</v>
      </c>
      <c r="Q101" s="85"/>
    </row>
    <row r="102" spans="1:17" ht="27.6" customHeight="1">
      <c r="A102" s="89"/>
      <c r="B102" s="92"/>
      <c r="C102" s="93"/>
      <c r="D102" s="86"/>
      <c r="E102" s="87"/>
      <c r="F102" s="87"/>
      <c r="G102" s="127"/>
      <c r="H102" s="49" t="s">
        <v>204</v>
      </c>
      <c r="I102" s="82"/>
      <c r="J102" s="82"/>
      <c r="K102" s="82"/>
      <c r="L102" s="82"/>
      <c r="M102" s="82">
        <v>60.824730000000002</v>
      </c>
      <c r="N102" s="83">
        <v>0</v>
      </c>
      <c r="O102" s="83">
        <v>104.3</v>
      </c>
      <c r="P102" s="83">
        <v>125.6</v>
      </c>
      <c r="Q102" s="85"/>
    </row>
    <row r="103" spans="1:17" ht="27.6" customHeight="1">
      <c r="A103" s="89"/>
      <c r="B103" s="92"/>
      <c r="C103" s="93"/>
      <c r="D103" s="86"/>
      <c r="E103" s="87"/>
      <c r="F103" s="87"/>
      <c r="G103" s="127"/>
      <c r="H103" s="49" t="s">
        <v>205</v>
      </c>
      <c r="I103" s="82"/>
      <c r="J103" s="82"/>
      <c r="K103" s="82"/>
      <c r="L103" s="82"/>
      <c r="M103" s="82">
        <v>0</v>
      </c>
      <c r="N103" s="83">
        <v>0</v>
      </c>
      <c r="O103" s="83">
        <v>104.3</v>
      </c>
      <c r="P103" s="83">
        <v>125.6</v>
      </c>
      <c r="Q103" s="85"/>
    </row>
    <row r="104" spans="1:17" ht="27.6" customHeight="1">
      <c r="A104" s="90"/>
      <c r="B104" s="91"/>
      <c r="C104" s="95"/>
      <c r="D104" s="86"/>
      <c r="E104" s="87"/>
      <c r="F104" s="87"/>
      <c r="G104" s="127"/>
      <c r="H104" s="99" t="s">
        <v>206</v>
      </c>
      <c r="I104" s="82"/>
      <c r="J104" s="82"/>
      <c r="K104" s="82"/>
      <c r="L104" s="82"/>
      <c r="M104" s="82">
        <v>0</v>
      </c>
      <c r="N104" s="83">
        <v>0</v>
      </c>
      <c r="O104" s="83">
        <v>70.099999999999994</v>
      </c>
      <c r="P104" s="83">
        <v>84.7</v>
      </c>
      <c r="Q104" s="85"/>
    </row>
    <row r="105" spans="1:17" ht="113.25" customHeight="1">
      <c r="A105" s="48" t="s">
        <v>131</v>
      </c>
      <c r="B105" s="52" t="s">
        <v>46</v>
      </c>
      <c r="C105" s="28" t="s">
        <v>62</v>
      </c>
      <c r="D105" s="169" t="s">
        <v>21</v>
      </c>
      <c r="E105" s="166" t="s">
        <v>23</v>
      </c>
      <c r="F105" s="166" t="s">
        <v>63</v>
      </c>
      <c r="G105" s="125" t="s">
        <v>64</v>
      </c>
      <c r="H105" s="166" t="s">
        <v>55</v>
      </c>
      <c r="I105" s="16">
        <v>23359.200000000001</v>
      </c>
      <c r="J105" s="16">
        <v>20157.35916</v>
      </c>
      <c r="K105" s="16">
        <v>12584.755160000001</v>
      </c>
      <c r="L105" s="16">
        <v>12543.9</v>
      </c>
      <c r="M105" s="16">
        <v>22613.4</v>
      </c>
      <c r="N105" s="13">
        <v>21692.919020000001</v>
      </c>
      <c r="O105" s="13">
        <v>26195.4</v>
      </c>
      <c r="P105" s="13">
        <v>26195.4</v>
      </c>
      <c r="Q105" s="8"/>
    </row>
    <row r="106" spans="1:17" ht="234" customHeight="1">
      <c r="A106" s="227" t="s">
        <v>132</v>
      </c>
      <c r="B106" s="247" t="s">
        <v>96</v>
      </c>
      <c r="C106" s="28" t="s">
        <v>120</v>
      </c>
      <c r="D106" s="242"/>
      <c r="E106" s="194"/>
      <c r="F106" s="194"/>
      <c r="G106" s="144" t="s">
        <v>121</v>
      </c>
      <c r="H106" s="194"/>
      <c r="I106" s="16">
        <v>10762.383540000001</v>
      </c>
      <c r="J106" s="16">
        <v>9318.2836000000007</v>
      </c>
      <c r="K106" s="16">
        <v>5979.2209800000001</v>
      </c>
      <c r="L106" s="16">
        <v>5939.7516900000001</v>
      </c>
      <c r="M106" s="16">
        <v>13301.054459999999</v>
      </c>
      <c r="N106" s="13">
        <v>12107.890429999999</v>
      </c>
      <c r="O106" s="13">
        <v>12632.285169999999</v>
      </c>
      <c r="P106" s="13">
        <v>13078.131439999999</v>
      </c>
      <c r="Q106" s="8"/>
    </row>
    <row r="107" spans="1:17" ht="207" customHeight="1">
      <c r="A107" s="245"/>
      <c r="B107" s="248"/>
      <c r="C107" s="28" t="s">
        <v>122</v>
      </c>
      <c r="D107" s="242"/>
      <c r="E107" s="194"/>
      <c r="F107" s="194"/>
      <c r="G107" s="164"/>
      <c r="H107" s="194"/>
      <c r="I107" s="16">
        <v>22732.199850000001</v>
      </c>
      <c r="J107" s="16">
        <v>22533.14486</v>
      </c>
      <c r="K107" s="16">
        <v>14618.05622</v>
      </c>
      <c r="L107" s="16">
        <v>14542.14824</v>
      </c>
      <c r="M107" s="16">
        <v>29834.82488</v>
      </c>
      <c r="N107" s="13">
        <v>29643.451209999999</v>
      </c>
      <c r="O107" s="13">
        <v>30927.314829999999</v>
      </c>
      <c r="P107" s="13">
        <v>32018.868559999999</v>
      </c>
      <c r="Q107" s="8"/>
    </row>
    <row r="108" spans="1:17" ht="235.5" customHeight="1">
      <c r="A108" s="246"/>
      <c r="B108" s="249"/>
      <c r="C108" s="28" t="s">
        <v>123</v>
      </c>
      <c r="D108" s="243"/>
      <c r="E108" s="199"/>
      <c r="F108" s="199"/>
      <c r="G108" s="160"/>
      <c r="H108" s="199"/>
      <c r="I108" s="16">
        <v>36.823999999999998</v>
      </c>
      <c r="J108" s="16">
        <v>31.882909999999999</v>
      </c>
      <c r="K108" s="16">
        <v>20.857980000000001</v>
      </c>
      <c r="L108" s="16">
        <v>20.541840000000001</v>
      </c>
      <c r="M108" s="16">
        <v>46</v>
      </c>
      <c r="N108" s="13">
        <v>41.8735</v>
      </c>
      <c r="O108" s="13">
        <v>43.7</v>
      </c>
      <c r="P108" s="13">
        <v>45.2</v>
      </c>
      <c r="Q108" s="8"/>
    </row>
    <row r="109" spans="1:17" ht="78.75">
      <c r="A109" s="118" t="s">
        <v>172</v>
      </c>
      <c r="B109" s="6" t="s">
        <v>46</v>
      </c>
      <c r="C109" s="28" t="s">
        <v>65</v>
      </c>
      <c r="D109" s="28" t="s">
        <v>21</v>
      </c>
      <c r="E109" s="29" t="s">
        <v>23</v>
      </c>
      <c r="F109" s="29" t="s">
        <v>68</v>
      </c>
      <c r="G109" s="125" t="s">
        <v>66</v>
      </c>
      <c r="H109" s="29" t="s">
        <v>58</v>
      </c>
      <c r="I109" s="16">
        <v>100</v>
      </c>
      <c r="J109" s="16">
        <v>100</v>
      </c>
      <c r="K109" s="16"/>
      <c r="L109" s="16"/>
      <c r="M109" s="16">
        <v>100</v>
      </c>
      <c r="N109" s="13">
        <v>100</v>
      </c>
      <c r="O109" s="13">
        <v>100</v>
      </c>
      <c r="P109" s="13">
        <v>100</v>
      </c>
      <c r="Q109" s="8"/>
    </row>
    <row r="110" spans="1:17" ht="22.15" customHeight="1">
      <c r="A110" s="206" t="s">
        <v>244</v>
      </c>
      <c r="B110" s="136" t="s">
        <v>46</v>
      </c>
      <c r="C110" s="142" t="s">
        <v>160</v>
      </c>
      <c r="D110" s="142" t="s">
        <v>21</v>
      </c>
      <c r="E110" s="166" t="s">
        <v>23</v>
      </c>
      <c r="F110" s="166" t="s">
        <v>67</v>
      </c>
      <c r="G110" s="144" t="s">
        <v>85</v>
      </c>
      <c r="H110" s="166" t="s">
        <v>55</v>
      </c>
      <c r="I110" s="178">
        <v>2105.0459999999998</v>
      </c>
      <c r="J110" s="178">
        <v>1938.1194</v>
      </c>
      <c r="K110" s="178">
        <v>150.27199999999999</v>
      </c>
      <c r="L110" s="178">
        <v>150.27199999999999</v>
      </c>
      <c r="M110" s="178">
        <v>3221.4448000000002</v>
      </c>
      <c r="N110" s="172">
        <v>3221.0635499999999</v>
      </c>
      <c r="O110" s="172">
        <v>2207.1999999999998</v>
      </c>
      <c r="P110" s="172">
        <v>2207.1999999999998</v>
      </c>
      <c r="Q110" s="174"/>
    </row>
    <row r="111" spans="1:17" hidden="1">
      <c r="A111" s="237"/>
      <c r="B111" s="184"/>
      <c r="C111" s="165"/>
      <c r="D111" s="165"/>
      <c r="E111" s="167"/>
      <c r="F111" s="167"/>
      <c r="G111" s="159"/>
      <c r="H111" s="194"/>
      <c r="I111" s="194"/>
      <c r="J111" s="194"/>
      <c r="K111" s="194"/>
      <c r="L111" s="194"/>
      <c r="M111" s="194"/>
      <c r="N111" s="182"/>
      <c r="O111" s="197"/>
      <c r="P111" s="197"/>
      <c r="Q111" s="183"/>
    </row>
    <row r="112" spans="1:17" ht="22.15" hidden="1" customHeight="1">
      <c r="A112" s="237"/>
      <c r="B112" s="184"/>
      <c r="C112" s="165"/>
      <c r="D112" s="165"/>
      <c r="E112" s="167"/>
      <c r="F112" s="167"/>
      <c r="G112" s="159"/>
      <c r="H112" s="199"/>
      <c r="I112" s="199"/>
      <c r="J112" s="199"/>
      <c r="K112" s="199"/>
      <c r="L112" s="199"/>
      <c r="M112" s="199"/>
      <c r="N112" s="173"/>
      <c r="O112" s="198"/>
      <c r="P112" s="198"/>
      <c r="Q112" s="175"/>
    </row>
    <row r="113" spans="1:17">
      <c r="A113" s="237"/>
      <c r="B113" s="184"/>
      <c r="C113" s="165"/>
      <c r="D113" s="165"/>
      <c r="E113" s="167"/>
      <c r="F113" s="167"/>
      <c r="G113" s="159"/>
      <c r="H113" s="53" t="s">
        <v>50</v>
      </c>
      <c r="I113" s="16"/>
      <c r="J113" s="16"/>
      <c r="K113" s="16"/>
      <c r="L113" s="16"/>
      <c r="M113" s="16">
        <v>0</v>
      </c>
      <c r="N113" s="17">
        <v>0</v>
      </c>
      <c r="O113" s="13">
        <v>100</v>
      </c>
      <c r="P113" s="13">
        <v>100</v>
      </c>
      <c r="Q113" s="8"/>
    </row>
    <row r="114" spans="1:17">
      <c r="A114" s="237"/>
      <c r="B114" s="184"/>
      <c r="C114" s="165"/>
      <c r="D114" s="165"/>
      <c r="E114" s="167"/>
      <c r="F114" s="167"/>
      <c r="G114" s="159"/>
      <c r="H114" s="53" t="s">
        <v>51</v>
      </c>
      <c r="I114" s="16"/>
      <c r="J114" s="16"/>
      <c r="K114" s="16"/>
      <c r="L114" s="16"/>
      <c r="M114" s="16">
        <v>0</v>
      </c>
      <c r="N114" s="17">
        <v>0</v>
      </c>
      <c r="O114" s="13">
        <v>30.2</v>
      </c>
      <c r="P114" s="13">
        <v>30.2</v>
      </c>
      <c r="Q114" s="8"/>
    </row>
    <row r="115" spans="1:17" ht="24.6" customHeight="1">
      <c r="A115" s="237"/>
      <c r="B115" s="184"/>
      <c r="C115" s="165"/>
      <c r="D115" s="165"/>
      <c r="E115" s="167"/>
      <c r="F115" s="167"/>
      <c r="G115" s="159"/>
      <c r="H115" s="29" t="s">
        <v>58</v>
      </c>
      <c r="I115" s="16">
        <v>66.37</v>
      </c>
      <c r="J115" s="16">
        <v>66.37</v>
      </c>
      <c r="K115" s="16">
        <v>48</v>
      </c>
      <c r="L115" s="16">
        <v>48</v>
      </c>
      <c r="M115" s="16">
        <v>160</v>
      </c>
      <c r="N115" s="13">
        <v>160</v>
      </c>
      <c r="O115" s="13">
        <v>59.2</v>
      </c>
      <c r="P115" s="13">
        <v>59.2</v>
      </c>
      <c r="Q115" s="8"/>
    </row>
    <row r="116" spans="1:17" ht="46.5" customHeight="1">
      <c r="A116" s="206" t="s">
        <v>245</v>
      </c>
      <c r="B116" s="136" t="s">
        <v>46</v>
      </c>
      <c r="C116" s="142" t="s">
        <v>160</v>
      </c>
      <c r="D116" s="142" t="s">
        <v>21</v>
      </c>
      <c r="E116" s="166" t="s">
        <v>23</v>
      </c>
      <c r="F116" s="166" t="s">
        <v>67</v>
      </c>
      <c r="G116" s="144" t="s">
        <v>85</v>
      </c>
      <c r="H116" s="166" t="s">
        <v>69</v>
      </c>
      <c r="I116" s="178">
        <v>4041.884</v>
      </c>
      <c r="J116" s="178">
        <v>4041.884</v>
      </c>
      <c r="K116" s="178">
        <v>3335.7280000000001</v>
      </c>
      <c r="L116" s="178">
        <v>3335.7280000000001</v>
      </c>
      <c r="M116" s="178">
        <v>4725.1552000000001</v>
      </c>
      <c r="N116" s="172">
        <v>4725.1552000000001</v>
      </c>
      <c r="O116" s="172">
        <v>4243.3</v>
      </c>
      <c r="P116" s="172">
        <v>4243.3</v>
      </c>
      <c r="Q116" s="174"/>
    </row>
    <row r="117" spans="1:17" ht="17.45" hidden="1" customHeight="1">
      <c r="A117" s="237"/>
      <c r="B117" s="146"/>
      <c r="C117" s="165"/>
      <c r="D117" s="165"/>
      <c r="E117" s="167"/>
      <c r="F117" s="167"/>
      <c r="G117" s="159"/>
      <c r="H117" s="194"/>
      <c r="I117" s="194"/>
      <c r="J117" s="194"/>
      <c r="K117" s="179"/>
      <c r="L117" s="179"/>
      <c r="M117" s="179"/>
      <c r="N117" s="182"/>
      <c r="O117" s="182"/>
      <c r="P117" s="182"/>
      <c r="Q117" s="183"/>
    </row>
    <row r="118" spans="1:17" ht="28.15" hidden="1" customHeight="1">
      <c r="A118" s="237"/>
      <c r="B118" s="146"/>
      <c r="C118" s="165"/>
      <c r="D118" s="165"/>
      <c r="E118" s="167"/>
      <c r="F118" s="167"/>
      <c r="G118" s="160"/>
      <c r="H118" s="199"/>
      <c r="I118" s="199"/>
      <c r="J118" s="199"/>
      <c r="K118" s="199"/>
      <c r="L118" s="199"/>
      <c r="M118" s="199"/>
      <c r="N118" s="173"/>
      <c r="O118" s="198"/>
      <c r="P118" s="198"/>
      <c r="Q118" s="175"/>
    </row>
    <row r="119" spans="1:17" ht="39.75" customHeight="1">
      <c r="A119" s="207"/>
      <c r="B119" s="143"/>
      <c r="C119" s="238"/>
      <c r="D119" s="238"/>
      <c r="E119" s="190"/>
      <c r="F119" s="190"/>
      <c r="G119" s="125" t="s">
        <v>86</v>
      </c>
      <c r="H119" s="29" t="s">
        <v>69</v>
      </c>
      <c r="I119" s="16">
        <v>1016.436</v>
      </c>
      <c r="J119" s="16">
        <v>1016.436</v>
      </c>
      <c r="K119" s="16">
        <v>578.928</v>
      </c>
      <c r="L119" s="16">
        <v>578.928</v>
      </c>
      <c r="M119" s="16">
        <v>1174.3968</v>
      </c>
      <c r="N119" s="13">
        <v>1174.3968</v>
      </c>
      <c r="O119" s="13">
        <v>1056.0999999999999</v>
      </c>
      <c r="P119" s="13">
        <v>1056.0999999999999</v>
      </c>
      <c r="Q119" s="8"/>
    </row>
    <row r="120" spans="1:17" ht="150.75" customHeight="1">
      <c r="A120" s="206" t="s">
        <v>246</v>
      </c>
      <c r="B120" s="136" t="s">
        <v>96</v>
      </c>
      <c r="C120" s="14" t="s">
        <v>201</v>
      </c>
      <c r="D120" s="142" t="s">
        <v>21</v>
      </c>
      <c r="E120" s="166" t="s">
        <v>23</v>
      </c>
      <c r="F120" s="166" t="s">
        <v>49</v>
      </c>
      <c r="G120" s="144" t="s">
        <v>107</v>
      </c>
      <c r="H120" s="166" t="s">
        <v>55</v>
      </c>
      <c r="I120" s="16">
        <v>1200</v>
      </c>
      <c r="J120" s="16">
        <v>1199.99956</v>
      </c>
      <c r="K120" s="16">
        <v>586.97577000000001</v>
      </c>
      <c r="L120" s="16">
        <v>586.97577000000001</v>
      </c>
      <c r="M120" s="16">
        <v>2400</v>
      </c>
      <c r="N120" s="13">
        <v>2400</v>
      </c>
      <c r="O120" s="17">
        <v>0</v>
      </c>
      <c r="P120" s="17">
        <v>0</v>
      </c>
      <c r="Q120" s="8"/>
    </row>
    <row r="121" spans="1:17" ht="170.25" customHeight="1">
      <c r="A121" s="207"/>
      <c r="B121" s="137"/>
      <c r="C121" s="14" t="s">
        <v>97</v>
      </c>
      <c r="D121" s="238"/>
      <c r="E121" s="190"/>
      <c r="F121" s="190"/>
      <c r="G121" s="145"/>
      <c r="H121" s="190"/>
      <c r="I121" s="16">
        <v>12.122</v>
      </c>
      <c r="J121" s="16">
        <v>12.122</v>
      </c>
      <c r="K121" s="16">
        <v>6.0609999999999999</v>
      </c>
      <c r="L121" s="16">
        <v>6.0609999999999999</v>
      </c>
      <c r="M121" s="16">
        <v>24.244</v>
      </c>
      <c r="N121" s="13">
        <v>24.244</v>
      </c>
      <c r="O121" s="17">
        <v>0</v>
      </c>
      <c r="P121" s="17">
        <v>0</v>
      </c>
      <c r="Q121" s="8"/>
    </row>
    <row r="122" spans="1:17" ht="150" customHeight="1">
      <c r="A122" s="140" t="s">
        <v>247</v>
      </c>
      <c r="B122" s="136" t="s">
        <v>96</v>
      </c>
      <c r="C122" s="14" t="s">
        <v>201</v>
      </c>
      <c r="D122" s="142" t="s">
        <v>21</v>
      </c>
      <c r="E122" s="166" t="s">
        <v>23</v>
      </c>
      <c r="F122" s="166" t="s">
        <v>49</v>
      </c>
      <c r="G122" s="144" t="s">
        <v>102</v>
      </c>
      <c r="H122" s="166" t="s">
        <v>58</v>
      </c>
      <c r="I122" s="16">
        <v>135.71056999999999</v>
      </c>
      <c r="J122" s="16">
        <v>135.71046999999999</v>
      </c>
      <c r="K122" s="16">
        <v>71.387739999999994</v>
      </c>
      <c r="L122" s="16">
        <v>71.387739999999994</v>
      </c>
      <c r="M122" s="16">
        <v>328.74543</v>
      </c>
      <c r="N122" s="13">
        <v>328.74414000000002</v>
      </c>
      <c r="O122" s="13">
        <v>440.39305999999999</v>
      </c>
      <c r="P122" s="13">
        <v>176.88499999999999</v>
      </c>
      <c r="Q122" s="8"/>
    </row>
    <row r="123" spans="1:17" ht="145.15" customHeight="1">
      <c r="A123" s="168"/>
      <c r="B123" s="184"/>
      <c r="C123" s="14" t="s">
        <v>215</v>
      </c>
      <c r="D123" s="165"/>
      <c r="E123" s="167"/>
      <c r="F123" s="167"/>
      <c r="G123" s="164"/>
      <c r="H123" s="167"/>
      <c r="I123" s="16">
        <v>27.5</v>
      </c>
      <c r="J123" s="16">
        <v>27.5</v>
      </c>
      <c r="K123" s="16">
        <v>14.4406</v>
      </c>
      <c r="L123" s="16">
        <v>14.4406</v>
      </c>
      <c r="M123" s="16">
        <v>66.5</v>
      </c>
      <c r="N123" s="13">
        <v>66.499740000000003</v>
      </c>
      <c r="O123" s="13">
        <v>89</v>
      </c>
      <c r="P123" s="13">
        <v>35.799999999999997</v>
      </c>
      <c r="Q123" s="8"/>
    </row>
    <row r="124" spans="1:17" ht="156.75" customHeight="1">
      <c r="A124" s="141"/>
      <c r="B124" s="137"/>
      <c r="C124" s="14" t="s">
        <v>216</v>
      </c>
      <c r="D124" s="165"/>
      <c r="E124" s="167"/>
      <c r="F124" s="167"/>
      <c r="G124" s="145"/>
      <c r="H124" s="167"/>
      <c r="I124" s="16">
        <v>2578.4894300000001</v>
      </c>
      <c r="J124" s="16">
        <v>2578.48909</v>
      </c>
      <c r="K124" s="16">
        <v>1356.36501</v>
      </c>
      <c r="L124" s="16">
        <v>1356.36501</v>
      </c>
      <c r="M124" s="16">
        <v>6246.1545699999997</v>
      </c>
      <c r="N124" s="13">
        <v>6246.1301100000001</v>
      </c>
      <c r="O124" s="13">
        <v>8367.4069400000008</v>
      </c>
      <c r="P124" s="13">
        <v>3360.8150000000001</v>
      </c>
      <c r="Q124" s="8"/>
    </row>
    <row r="125" spans="1:17" ht="102" customHeight="1">
      <c r="A125" s="120" t="s">
        <v>248</v>
      </c>
      <c r="B125" s="61" t="s">
        <v>96</v>
      </c>
      <c r="C125" s="46" t="s">
        <v>158</v>
      </c>
      <c r="D125" s="169" t="s">
        <v>29</v>
      </c>
      <c r="E125" s="71"/>
      <c r="F125" s="147" t="s">
        <v>49</v>
      </c>
      <c r="G125" s="144" t="s">
        <v>60</v>
      </c>
      <c r="H125" s="71" t="s">
        <v>58</v>
      </c>
      <c r="I125" s="16">
        <v>41.542000000000002</v>
      </c>
      <c r="J125" s="16">
        <v>41.542000000000002</v>
      </c>
      <c r="K125" s="16"/>
      <c r="L125" s="16"/>
      <c r="M125" s="16"/>
      <c r="N125" s="13"/>
      <c r="O125" s="13">
        <v>0</v>
      </c>
      <c r="P125" s="13">
        <v>0</v>
      </c>
      <c r="Q125" s="8"/>
    </row>
    <row r="126" spans="1:17" ht="109.5" customHeight="1">
      <c r="A126" s="120" t="s">
        <v>249</v>
      </c>
      <c r="B126" s="61" t="s">
        <v>96</v>
      </c>
      <c r="C126" s="94" t="s">
        <v>202</v>
      </c>
      <c r="D126" s="170"/>
      <c r="E126" s="72" t="s">
        <v>30</v>
      </c>
      <c r="F126" s="148"/>
      <c r="G126" s="160"/>
      <c r="H126" s="72"/>
      <c r="I126" s="16"/>
      <c r="J126" s="16"/>
      <c r="K126" s="16">
        <v>100</v>
      </c>
      <c r="L126" s="16">
        <v>100</v>
      </c>
      <c r="M126" s="16">
        <v>100</v>
      </c>
      <c r="N126" s="13">
        <v>100</v>
      </c>
      <c r="O126" s="13"/>
      <c r="P126" s="13"/>
      <c r="Q126" s="8"/>
    </row>
    <row r="127" spans="1:17" ht="70.5" customHeight="1">
      <c r="A127" s="62" t="s">
        <v>250</v>
      </c>
      <c r="B127" s="61" t="s">
        <v>96</v>
      </c>
      <c r="C127" s="58" t="s">
        <v>165</v>
      </c>
      <c r="D127" s="170"/>
      <c r="E127" s="72"/>
      <c r="F127" s="148"/>
      <c r="G127" s="125" t="s">
        <v>166</v>
      </c>
      <c r="H127" s="72"/>
      <c r="I127" s="16">
        <v>500</v>
      </c>
      <c r="J127" s="16">
        <v>500</v>
      </c>
      <c r="K127" s="16"/>
      <c r="L127" s="16"/>
      <c r="M127" s="16"/>
      <c r="N127" s="13"/>
      <c r="O127" s="13">
        <v>0</v>
      </c>
      <c r="P127" s="13">
        <v>0</v>
      </c>
      <c r="Q127" s="8"/>
    </row>
    <row r="128" spans="1:17" ht="98.25" customHeight="1">
      <c r="A128" s="62" t="s">
        <v>251</v>
      </c>
      <c r="B128" s="61" t="s">
        <v>96</v>
      </c>
      <c r="C128" s="58" t="s">
        <v>167</v>
      </c>
      <c r="D128" s="170"/>
      <c r="E128" s="72"/>
      <c r="F128" s="148"/>
      <c r="G128" s="125" t="s">
        <v>168</v>
      </c>
      <c r="H128" s="72"/>
      <c r="I128" s="16">
        <v>476.7</v>
      </c>
      <c r="J128" s="16">
        <v>476.7</v>
      </c>
      <c r="K128" s="16"/>
      <c r="L128" s="16"/>
      <c r="M128" s="16"/>
      <c r="N128" s="13"/>
      <c r="O128" s="13">
        <v>0</v>
      </c>
      <c r="P128" s="13">
        <v>0</v>
      </c>
      <c r="Q128" s="8"/>
    </row>
    <row r="129" spans="1:17" ht="72" customHeight="1">
      <c r="A129" s="120" t="s">
        <v>252</v>
      </c>
      <c r="B129" s="61" t="s">
        <v>96</v>
      </c>
      <c r="C129" s="58" t="s">
        <v>155</v>
      </c>
      <c r="D129" s="170"/>
      <c r="E129" s="72"/>
      <c r="F129" s="148"/>
      <c r="G129" s="125" t="s">
        <v>169</v>
      </c>
      <c r="H129" s="54"/>
      <c r="I129" s="16">
        <v>7254.1620000000003</v>
      </c>
      <c r="J129" s="16">
        <v>7254.1620000000003</v>
      </c>
      <c r="K129" s="16"/>
      <c r="L129" s="16"/>
      <c r="M129" s="16"/>
      <c r="N129" s="13"/>
      <c r="O129" s="13">
        <v>0</v>
      </c>
      <c r="P129" s="13">
        <v>0</v>
      </c>
      <c r="Q129" s="8"/>
    </row>
    <row r="130" spans="1:17" ht="65.45" customHeight="1">
      <c r="A130" s="62" t="s">
        <v>253</v>
      </c>
      <c r="B130" s="61" t="s">
        <v>96</v>
      </c>
      <c r="C130" s="58" t="s">
        <v>170</v>
      </c>
      <c r="D130" s="171"/>
      <c r="E130" s="55"/>
      <c r="F130" s="149"/>
      <c r="G130" s="127" t="s">
        <v>171</v>
      </c>
      <c r="H130" s="59" t="s">
        <v>88</v>
      </c>
      <c r="I130" s="16">
        <v>4481.6639999999998</v>
      </c>
      <c r="J130" s="16">
        <v>3049.4314300000001</v>
      </c>
      <c r="K130" s="16"/>
      <c r="L130" s="16"/>
      <c r="M130" s="16"/>
      <c r="N130" s="13"/>
      <c r="O130" s="13">
        <v>0</v>
      </c>
      <c r="P130" s="13">
        <v>0</v>
      </c>
      <c r="Q130" s="8"/>
    </row>
    <row r="131" spans="1:17" ht="75" customHeight="1">
      <c r="A131" s="62" t="s">
        <v>173</v>
      </c>
      <c r="B131" s="61" t="s">
        <v>96</v>
      </c>
      <c r="C131" s="14" t="s">
        <v>211</v>
      </c>
      <c r="D131" s="100" t="s">
        <v>21</v>
      </c>
      <c r="E131" s="96" t="s">
        <v>23</v>
      </c>
      <c r="F131" s="96" t="s">
        <v>49</v>
      </c>
      <c r="G131" s="125" t="s">
        <v>212</v>
      </c>
      <c r="H131" s="96" t="s">
        <v>55</v>
      </c>
      <c r="I131" s="16"/>
      <c r="J131" s="16"/>
      <c r="K131" s="16">
        <v>550</v>
      </c>
      <c r="L131" s="16">
        <v>550</v>
      </c>
      <c r="M131" s="16">
        <v>579.58399999999995</v>
      </c>
      <c r="N131" s="13">
        <v>550</v>
      </c>
      <c r="O131" s="13"/>
      <c r="P131" s="13"/>
      <c r="Q131" s="8"/>
    </row>
    <row r="132" spans="1:17" ht="150.75" customHeight="1">
      <c r="A132" s="62" t="s">
        <v>254</v>
      </c>
      <c r="B132" s="63" t="s">
        <v>96</v>
      </c>
      <c r="C132" s="70" t="s">
        <v>179</v>
      </c>
      <c r="D132" s="102" t="s">
        <v>21</v>
      </c>
      <c r="E132" s="101" t="s">
        <v>23</v>
      </c>
      <c r="F132" s="101" t="s">
        <v>49</v>
      </c>
      <c r="G132" s="129" t="s">
        <v>180</v>
      </c>
      <c r="H132" s="67" t="s">
        <v>181</v>
      </c>
      <c r="I132" s="16">
        <v>248.7</v>
      </c>
      <c r="J132" s="16"/>
      <c r="K132" s="16"/>
      <c r="L132" s="16"/>
      <c r="M132" s="16"/>
      <c r="N132" s="13"/>
      <c r="O132" s="13"/>
      <c r="P132" s="13"/>
      <c r="Q132" s="8"/>
    </row>
    <row r="133" spans="1:17" ht="117.75" customHeight="1">
      <c r="A133" s="121" t="s">
        <v>178</v>
      </c>
      <c r="B133" s="113" t="s">
        <v>96</v>
      </c>
      <c r="C133" s="98" t="s">
        <v>228</v>
      </c>
      <c r="D133" s="119" t="s">
        <v>21</v>
      </c>
      <c r="E133" s="111" t="s">
        <v>23</v>
      </c>
      <c r="F133" s="96" t="s">
        <v>63</v>
      </c>
      <c r="G133" s="129" t="s">
        <v>229</v>
      </c>
      <c r="H133" s="114" t="s">
        <v>55</v>
      </c>
      <c r="I133" s="16"/>
      <c r="J133" s="16"/>
      <c r="K133" s="16"/>
      <c r="L133" s="16"/>
      <c r="M133" s="16">
        <v>300.44200000000001</v>
      </c>
      <c r="N133" s="13">
        <v>64.12818</v>
      </c>
      <c r="O133" s="13"/>
      <c r="P133" s="13"/>
      <c r="Q133" s="8"/>
    </row>
    <row r="134" spans="1:17" ht="42.75" customHeight="1">
      <c r="A134" s="140" t="s">
        <v>255</v>
      </c>
      <c r="B134" s="136" t="s">
        <v>96</v>
      </c>
      <c r="C134" s="138" t="s">
        <v>231</v>
      </c>
      <c r="D134" s="142" t="s">
        <v>21</v>
      </c>
      <c r="E134" s="111"/>
      <c r="F134" s="111" t="s">
        <v>49</v>
      </c>
      <c r="G134" s="144" t="s">
        <v>232</v>
      </c>
      <c r="H134" s="114" t="s">
        <v>52</v>
      </c>
      <c r="I134" s="16"/>
      <c r="J134" s="16"/>
      <c r="K134" s="16"/>
      <c r="L134" s="16"/>
      <c r="M134" s="16">
        <v>184.4</v>
      </c>
      <c r="N134" s="13">
        <v>184.36199999999999</v>
      </c>
      <c r="O134" s="13"/>
      <c r="P134" s="13"/>
      <c r="Q134" s="8"/>
    </row>
    <row r="135" spans="1:17" ht="33" customHeight="1">
      <c r="A135" s="141"/>
      <c r="B135" s="137"/>
      <c r="C135" s="139"/>
      <c r="D135" s="143"/>
      <c r="E135" s="111"/>
      <c r="F135" s="111"/>
      <c r="G135" s="145"/>
      <c r="H135" s="114" t="s">
        <v>55</v>
      </c>
      <c r="I135" s="16"/>
      <c r="J135" s="16"/>
      <c r="K135" s="16"/>
      <c r="L135" s="16"/>
      <c r="M135" s="16">
        <v>982.7</v>
      </c>
      <c r="N135" s="13">
        <v>982.59085000000005</v>
      </c>
      <c r="O135" s="13"/>
      <c r="P135" s="13"/>
      <c r="Q135" s="8"/>
    </row>
    <row r="136" spans="1:17" ht="144" customHeight="1">
      <c r="A136" s="121" t="s">
        <v>184</v>
      </c>
      <c r="B136" s="63" t="s">
        <v>96</v>
      </c>
      <c r="C136" s="70" t="s">
        <v>182</v>
      </c>
      <c r="D136" s="142" t="s">
        <v>29</v>
      </c>
      <c r="E136" s="166" t="s">
        <v>30</v>
      </c>
      <c r="F136" s="166" t="s">
        <v>49</v>
      </c>
      <c r="G136" s="129" t="s">
        <v>183</v>
      </c>
      <c r="H136" s="67" t="s">
        <v>58</v>
      </c>
      <c r="I136" s="16">
        <v>1450</v>
      </c>
      <c r="J136" s="16">
        <v>1449</v>
      </c>
      <c r="K136" s="16"/>
      <c r="L136" s="16"/>
      <c r="M136" s="16"/>
      <c r="N136" s="13"/>
      <c r="O136" s="13"/>
      <c r="P136" s="13"/>
      <c r="Q136" s="8"/>
    </row>
    <row r="137" spans="1:17" ht="114" customHeight="1">
      <c r="A137" s="121" t="s">
        <v>256</v>
      </c>
      <c r="B137" s="91" t="s">
        <v>96</v>
      </c>
      <c r="C137" s="98" t="s">
        <v>207</v>
      </c>
      <c r="D137" s="165"/>
      <c r="E137" s="167"/>
      <c r="F137" s="167"/>
      <c r="G137" s="129" t="s">
        <v>208</v>
      </c>
      <c r="H137" s="88" t="s">
        <v>88</v>
      </c>
      <c r="I137" s="16"/>
      <c r="J137" s="16"/>
      <c r="K137" s="16"/>
      <c r="L137" s="16"/>
      <c r="M137" s="16">
        <v>440</v>
      </c>
      <c r="N137" s="13">
        <v>440</v>
      </c>
      <c r="O137" s="13">
        <v>440</v>
      </c>
      <c r="P137" s="13"/>
      <c r="Q137" s="8"/>
    </row>
    <row r="138" spans="1:17" ht="188.25" customHeight="1">
      <c r="A138" s="121" t="s">
        <v>257</v>
      </c>
      <c r="B138" s="91" t="s">
        <v>96</v>
      </c>
      <c r="C138" s="98" t="s">
        <v>209</v>
      </c>
      <c r="D138" s="165"/>
      <c r="E138" s="167"/>
      <c r="F138" s="167"/>
      <c r="G138" s="129" t="s">
        <v>210</v>
      </c>
      <c r="H138" s="88" t="s">
        <v>58</v>
      </c>
      <c r="I138" s="16"/>
      <c r="J138" s="16"/>
      <c r="K138" s="16">
        <v>910.04700000000003</v>
      </c>
      <c r="L138" s="16">
        <v>910.04646000000002</v>
      </c>
      <c r="M138" s="16">
        <v>1820.0934600000001</v>
      </c>
      <c r="N138" s="13">
        <v>910.04646000000002</v>
      </c>
      <c r="O138" s="13"/>
      <c r="P138" s="13"/>
      <c r="Q138" s="8"/>
    </row>
    <row r="139" spans="1:17" ht="85.5" customHeight="1">
      <c r="A139" s="62" t="s">
        <v>258</v>
      </c>
      <c r="B139" s="63" t="s">
        <v>96</v>
      </c>
      <c r="C139" s="98" t="s">
        <v>231</v>
      </c>
      <c r="D139" s="165"/>
      <c r="E139" s="167"/>
      <c r="F139" s="167"/>
      <c r="G139" s="129" t="s">
        <v>232</v>
      </c>
      <c r="H139" s="114" t="s">
        <v>58</v>
      </c>
      <c r="I139" s="16"/>
      <c r="J139" s="16"/>
      <c r="K139" s="16"/>
      <c r="L139" s="16"/>
      <c r="M139" s="16">
        <v>796.2</v>
      </c>
      <c r="N139" s="13">
        <v>796.18399999999997</v>
      </c>
      <c r="O139" s="13"/>
      <c r="P139" s="13"/>
      <c r="Q139" s="8"/>
    </row>
    <row r="140" spans="1:17" ht="86.25" customHeight="1">
      <c r="A140" s="62" t="s">
        <v>259</v>
      </c>
      <c r="B140" s="63" t="s">
        <v>96</v>
      </c>
      <c r="C140" s="70" t="s">
        <v>185</v>
      </c>
      <c r="D140" s="165"/>
      <c r="E140" s="167"/>
      <c r="F140" s="167"/>
      <c r="G140" s="144" t="s">
        <v>186</v>
      </c>
      <c r="H140" s="166" t="s">
        <v>58</v>
      </c>
      <c r="I140" s="16">
        <v>494.73700000000002</v>
      </c>
      <c r="J140" s="16"/>
      <c r="K140" s="16"/>
      <c r="L140" s="16"/>
      <c r="M140" s="16">
        <v>859.35699999999997</v>
      </c>
      <c r="N140" s="13">
        <v>738.21271000000002</v>
      </c>
      <c r="O140" s="13"/>
      <c r="P140" s="13"/>
      <c r="Q140" s="8"/>
    </row>
    <row r="141" spans="1:17" ht="84" customHeight="1">
      <c r="A141" s="120" t="s">
        <v>260</v>
      </c>
      <c r="B141" s="63" t="s">
        <v>96</v>
      </c>
      <c r="C141" s="70" t="s">
        <v>187</v>
      </c>
      <c r="D141" s="238"/>
      <c r="E141" s="190"/>
      <c r="F141" s="190"/>
      <c r="G141" s="145"/>
      <c r="H141" s="190"/>
      <c r="I141" s="16">
        <v>9400</v>
      </c>
      <c r="J141" s="16"/>
      <c r="K141" s="16"/>
      <c r="L141" s="16"/>
      <c r="M141" s="16">
        <v>16327.77557</v>
      </c>
      <c r="N141" s="13">
        <v>14025.99553</v>
      </c>
      <c r="O141" s="13"/>
      <c r="P141" s="13"/>
      <c r="Q141" s="8"/>
    </row>
    <row r="142" spans="1:17" ht="31.5" customHeight="1">
      <c r="A142" s="206" t="s">
        <v>44</v>
      </c>
      <c r="B142" s="204" t="s">
        <v>26</v>
      </c>
      <c r="C142" s="189" t="s">
        <v>27</v>
      </c>
      <c r="D142" s="6" t="s">
        <v>18</v>
      </c>
      <c r="E142" s="4"/>
      <c r="F142" s="7"/>
      <c r="G142" s="31"/>
      <c r="H142" s="7"/>
      <c r="I142" s="16">
        <f>I144+I145</f>
        <v>61933.826280000001</v>
      </c>
      <c r="J142" s="16">
        <f>J144+J145</f>
        <v>55308.116040000001</v>
      </c>
      <c r="K142" s="16">
        <f t="shared" ref="K142:P142" si="7">K144+K145</f>
        <v>42385.947910000003</v>
      </c>
      <c r="L142" s="16">
        <f t="shared" si="7"/>
        <v>38939.545700000002</v>
      </c>
      <c r="M142" s="16">
        <f t="shared" si="7"/>
        <v>101109.511</v>
      </c>
      <c r="N142" s="13">
        <f>N144+N145</f>
        <v>100294.90061000001</v>
      </c>
      <c r="O142" s="13">
        <f t="shared" si="7"/>
        <v>64258.7</v>
      </c>
      <c r="P142" s="13">
        <f t="shared" si="7"/>
        <v>79128.2</v>
      </c>
      <c r="Q142" s="8"/>
    </row>
    <row r="143" spans="1:17">
      <c r="A143" s="237"/>
      <c r="B143" s="204"/>
      <c r="C143" s="189"/>
      <c r="D143" s="6" t="s">
        <v>19</v>
      </c>
      <c r="E143" s="4"/>
      <c r="F143" s="7"/>
      <c r="G143" s="31"/>
      <c r="H143" s="7"/>
      <c r="I143" s="16"/>
      <c r="J143" s="16"/>
      <c r="K143" s="16"/>
      <c r="L143" s="16"/>
      <c r="M143" s="16"/>
      <c r="N143" s="17"/>
      <c r="O143" s="17"/>
      <c r="P143" s="17"/>
      <c r="Q143" s="8"/>
    </row>
    <row r="144" spans="1:17" ht="62.45" customHeight="1">
      <c r="A144" s="237"/>
      <c r="B144" s="204"/>
      <c r="C144" s="189"/>
      <c r="D144" s="25" t="s">
        <v>21</v>
      </c>
      <c r="E144" s="4" t="s">
        <v>23</v>
      </c>
      <c r="F144" s="4" t="s">
        <v>78</v>
      </c>
      <c r="G144" s="29" t="s">
        <v>78</v>
      </c>
      <c r="H144" s="4" t="s">
        <v>78</v>
      </c>
      <c r="I144" s="16">
        <f>I147+I146+I149+I154+I155+I156+I157+I159+I160+I161+I162+I163+I164+I165+I170+I171+I172+I173+I166+I167+I150+I151+I152+I153+I158+I174+I175+I176</f>
        <v>41235.0069</v>
      </c>
      <c r="J144" s="16">
        <f>J147+J146+J149+J154+J155+J156+J157+J159+J160+J161+J162+J163+J164+J165+J170+J171+J172+J173+J166+J167+J150+J151+J152+J153+J158+J174+J175+J176</f>
        <v>40911.509259999999</v>
      </c>
      <c r="K144" s="16">
        <f>K146+K147+K148+K149+K154+K155+K156+K157+K159+K160+K161+K162+K163+K164+K165+K170+K171+K172+K173+K150+K151+K152+K153+K158+K166+K167+K174+K175</f>
        <v>23039.407589999999</v>
      </c>
      <c r="L144" s="16">
        <f>L146+L147+L148+L149+L154+L155+L156+L157+L159+L160+L161+L162+L163+L164+L165+L170+L171+L172+L173+L150+L151+L152+L153+L158+L166+L167+L174+L175</f>
        <v>21933.580380000003</v>
      </c>
      <c r="M144" s="16">
        <f>M146+M147+M148+M149+M154+M155+M156+M157+M159+M160+M161+M162+M163+M164+M165+M170+M171+M172+M173+M166+M167+M150+M151+M152+M153+M158+M174+M175+M176+M168+M169</f>
        <v>48311.671000000002</v>
      </c>
      <c r="N144" s="16">
        <f>N146+N147+N148+N149+N154+N155+N156+N157+N159+N160+N161+N162+N163+N164+N165+N170+N171+N172+N173+N166+N167+N174+N175+N176+N150+N151+N152+N153+N158+N168+N169</f>
        <v>47528.641530000008</v>
      </c>
      <c r="O144" s="16">
        <f>O146+O147+O148+O149+O154+O155+O156+O157+O159+O160+O161+O162+O163+O164+O165+O170+O171+O172+O173+O150+O151+O152+O153+O158+O174+O175+O176</f>
        <v>42780.5</v>
      </c>
      <c r="P144" s="16">
        <f>P146+P147+P148+P149+P154+P155+P156+P157+P159+P160+P161+P162+P163+P164+P165+P170+P171+P172+P173+P150+P151+P152+P153+P158+P174+P175+P176</f>
        <v>42780.5</v>
      </c>
      <c r="Q144" s="8"/>
    </row>
    <row r="145" spans="1:17" ht="101.25">
      <c r="A145" s="207"/>
      <c r="B145" s="204"/>
      <c r="C145" s="189"/>
      <c r="D145" s="6" t="s">
        <v>22</v>
      </c>
      <c r="E145" s="4" t="s">
        <v>28</v>
      </c>
      <c r="F145" s="4" t="s">
        <v>78</v>
      </c>
      <c r="G145" s="29" t="s">
        <v>78</v>
      </c>
      <c r="H145" s="4" t="s">
        <v>78</v>
      </c>
      <c r="I145" s="16">
        <f>I178+I179+I180</f>
        <v>20698.819380000001</v>
      </c>
      <c r="J145" s="16">
        <f>J179</f>
        <v>14396.60678</v>
      </c>
      <c r="K145" s="16">
        <f>K178+K179+K180</f>
        <v>19346.54032</v>
      </c>
      <c r="L145" s="16">
        <f>L178+L179+L180</f>
        <v>17005.965319999999</v>
      </c>
      <c r="M145" s="16">
        <f>M178+M179+M180</f>
        <v>52797.84</v>
      </c>
      <c r="N145" s="16">
        <f>N178+N179+N180</f>
        <v>52766.259080000003</v>
      </c>
      <c r="O145" s="16">
        <f>O178+O180+O179</f>
        <v>21478.2</v>
      </c>
      <c r="P145" s="16">
        <f>P178+P180+P179</f>
        <v>36347.699999999997</v>
      </c>
      <c r="Q145" s="8"/>
    </row>
    <row r="146" spans="1:17">
      <c r="A146" s="206" t="s">
        <v>71</v>
      </c>
      <c r="B146" s="142" t="s">
        <v>70</v>
      </c>
      <c r="C146" s="142" t="s">
        <v>110</v>
      </c>
      <c r="D146" s="142" t="s">
        <v>21</v>
      </c>
      <c r="E146" s="166" t="s">
        <v>23</v>
      </c>
      <c r="F146" s="166" t="s">
        <v>68</v>
      </c>
      <c r="G146" s="71"/>
      <c r="H146" s="166" t="s">
        <v>50</v>
      </c>
      <c r="I146" s="178">
        <v>174.292</v>
      </c>
      <c r="J146" s="178">
        <v>150.66800000000001</v>
      </c>
      <c r="K146" s="178">
        <v>209.655</v>
      </c>
      <c r="L146" s="178">
        <v>209.655</v>
      </c>
      <c r="M146" s="178">
        <v>275.43900000000002</v>
      </c>
      <c r="N146" s="178">
        <v>268.86200000000002</v>
      </c>
      <c r="O146" s="178"/>
      <c r="P146" s="178"/>
      <c r="Q146" s="174"/>
    </row>
    <row r="147" spans="1:17">
      <c r="A147" s="146"/>
      <c r="B147" s="242"/>
      <c r="C147" s="242"/>
      <c r="D147" s="242"/>
      <c r="E147" s="194"/>
      <c r="F147" s="194"/>
      <c r="G147" s="164" t="s">
        <v>103</v>
      </c>
      <c r="H147" s="167"/>
      <c r="I147" s="179"/>
      <c r="J147" s="179"/>
      <c r="K147" s="179"/>
      <c r="L147" s="179"/>
      <c r="M147" s="179"/>
      <c r="N147" s="179"/>
      <c r="O147" s="179"/>
      <c r="P147" s="179"/>
      <c r="Q147" s="183"/>
    </row>
    <row r="148" spans="1:17" ht="15.6" customHeight="1">
      <c r="A148" s="146"/>
      <c r="B148" s="242"/>
      <c r="C148" s="242"/>
      <c r="D148" s="242"/>
      <c r="E148" s="194"/>
      <c r="F148" s="194"/>
      <c r="G148" s="164"/>
      <c r="H148" s="190"/>
      <c r="I148" s="181"/>
      <c r="J148" s="181"/>
      <c r="K148" s="181"/>
      <c r="L148" s="181"/>
      <c r="M148" s="181"/>
      <c r="N148" s="181"/>
      <c r="O148" s="181"/>
      <c r="P148" s="181"/>
      <c r="Q148" s="175"/>
    </row>
    <row r="149" spans="1:17" ht="75" customHeight="1">
      <c r="A149" s="143"/>
      <c r="B149" s="243"/>
      <c r="C149" s="243"/>
      <c r="D149" s="242"/>
      <c r="E149" s="194"/>
      <c r="F149" s="194"/>
      <c r="G149" s="145"/>
      <c r="H149" s="29" t="s">
        <v>51</v>
      </c>
      <c r="I149" s="16">
        <v>52.636000000000003</v>
      </c>
      <c r="J149" s="16">
        <v>51.03</v>
      </c>
      <c r="K149" s="16">
        <v>62.679000000000002</v>
      </c>
      <c r="L149" s="16">
        <v>38.679000000000002</v>
      </c>
      <c r="M149" s="16">
        <v>83.183999999999997</v>
      </c>
      <c r="N149" s="16">
        <v>81.177000000000007</v>
      </c>
      <c r="O149" s="16"/>
      <c r="P149" s="16"/>
      <c r="Q149" s="8"/>
    </row>
    <row r="150" spans="1:17" ht="23.45" customHeight="1">
      <c r="A150" s="206" t="s">
        <v>136</v>
      </c>
      <c r="B150" s="142" t="s">
        <v>70</v>
      </c>
      <c r="C150" s="142" t="s">
        <v>72</v>
      </c>
      <c r="D150" s="242"/>
      <c r="E150" s="194"/>
      <c r="F150" s="194"/>
      <c r="G150" s="144" t="s">
        <v>73</v>
      </c>
      <c r="H150" s="59" t="s">
        <v>74</v>
      </c>
      <c r="I150" s="16">
        <v>4962.3649999999998</v>
      </c>
      <c r="J150" s="16">
        <v>4920.4800400000004</v>
      </c>
      <c r="K150" s="16">
        <v>2948.625</v>
      </c>
      <c r="L150" s="16">
        <v>2948.6248000000001</v>
      </c>
      <c r="M150" s="16">
        <v>5618.46</v>
      </c>
      <c r="N150" s="16">
        <v>5568.1864500000001</v>
      </c>
      <c r="O150" s="16">
        <v>5537.2</v>
      </c>
      <c r="P150" s="16">
        <v>5537.2</v>
      </c>
      <c r="Q150" s="8"/>
    </row>
    <row r="151" spans="1:17" ht="38.25" customHeight="1">
      <c r="A151" s="237"/>
      <c r="B151" s="242"/>
      <c r="C151" s="165"/>
      <c r="D151" s="242"/>
      <c r="E151" s="194"/>
      <c r="F151" s="194"/>
      <c r="G151" s="164"/>
      <c r="H151" s="59" t="s">
        <v>77</v>
      </c>
      <c r="I151" s="16">
        <v>7.82</v>
      </c>
      <c r="J151" s="16">
        <v>7.82</v>
      </c>
      <c r="K151" s="16">
        <v>10.75</v>
      </c>
      <c r="L151" s="16">
        <v>10.75</v>
      </c>
      <c r="M151" s="16">
        <v>10.75</v>
      </c>
      <c r="N151" s="16">
        <v>10.75</v>
      </c>
      <c r="O151" s="16"/>
      <c r="P151" s="16"/>
      <c r="Q151" s="8"/>
    </row>
    <row r="152" spans="1:17" ht="21" customHeight="1">
      <c r="A152" s="237"/>
      <c r="B152" s="242"/>
      <c r="C152" s="165"/>
      <c r="D152" s="242"/>
      <c r="E152" s="194"/>
      <c r="F152" s="194"/>
      <c r="G152" s="164"/>
      <c r="H152" s="59" t="s">
        <v>75</v>
      </c>
      <c r="I152" s="16">
        <v>1498.635</v>
      </c>
      <c r="J152" s="16">
        <v>1482.1384499999999</v>
      </c>
      <c r="K152" s="16">
        <v>687.77599999999995</v>
      </c>
      <c r="L152" s="16">
        <v>609.16111999999998</v>
      </c>
      <c r="M152" s="16">
        <v>1696.74</v>
      </c>
      <c r="N152" s="16">
        <v>1671.70883</v>
      </c>
      <c r="O152" s="16">
        <v>1672.2</v>
      </c>
      <c r="P152" s="16">
        <v>1672.2</v>
      </c>
      <c r="Q152" s="8"/>
    </row>
    <row r="153" spans="1:17" ht="38.450000000000003" customHeight="1">
      <c r="A153" s="207"/>
      <c r="B153" s="243"/>
      <c r="C153" s="238"/>
      <c r="D153" s="242"/>
      <c r="E153" s="194"/>
      <c r="F153" s="194"/>
      <c r="G153" s="145"/>
      <c r="H153" s="59" t="s">
        <v>58</v>
      </c>
      <c r="I153" s="16">
        <v>62.18</v>
      </c>
      <c r="J153" s="16">
        <v>34.789029999999997</v>
      </c>
      <c r="K153" s="16">
        <v>33.177999999999997</v>
      </c>
      <c r="L153" s="16">
        <v>32.96</v>
      </c>
      <c r="M153" s="16">
        <v>59.25</v>
      </c>
      <c r="N153" s="16">
        <v>57.641150000000003</v>
      </c>
      <c r="O153" s="16">
        <v>70</v>
      </c>
      <c r="P153" s="16">
        <v>70</v>
      </c>
      <c r="Q153" s="8"/>
    </row>
    <row r="154" spans="1:17">
      <c r="A154" s="258" t="s">
        <v>137</v>
      </c>
      <c r="B154" s="142" t="s">
        <v>133</v>
      </c>
      <c r="C154" s="142" t="s">
        <v>37</v>
      </c>
      <c r="D154" s="242"/>
      <c r="E154" s="194"/>
      <c r="F154" s="194"/>
      <c r="G154" s="144" t="s">
        <v>135</v>
      </c>
      <c r="H154" s="29" t="s">
        <v>50</v>
      </c>
      <c r="I154" s="16">
        <v>19185.835350000001</v>
      </c>
      <c r="J154" s="16">
        <v>19163.090250000001</v>
      </c>
      <c r="K154" s="16">
        <v>10732.013000000001</v>
      </c>
      <c r="L154" s="16">
        <v>10357.823640000001</v>
      </c>
      <c r="M154" s="16">
        <v>20978.018599999999</v>
      </c>
      <c r="N154" s="13">
        <v>20594.467939999999</v>
      </c>
      <c r="O154" s="13">
        <v>19844.5</v>
      </c>
      <c r="P154" s="13">
        <v>19844.5</v>
      </c>
      <c r="Q154" s="8"/>
    </row>
    <row r="155" spans="1:17">
      <c r="A155" s="258"/>
      <c r="B155" s="165"/>
      <c r="C155" s="165"/>
      <c r="D155" s="242"/>
      <c r="E155" s="194"/>
      <c r="F155" s="194"/>
      <c r="G155" s="164"/>
      <c r="H155" s="29" t="s">
        <v>87</v>
      </c>
      <c r="I155" s="16">
        <v>0.72</v>
      </c>
      <c r="J155" s="16">
        <v>0.72</v>
      </c>
      <c r="K155" s="16">
        <v>10.75</v>
      </c>
      <c r="L155" s="16">
        <v>10.75</v>
      </c>
      <c r="M155" s="16">
        <v>10.75</v>
      </c>
      <c r="N155" s="13">
        <v>10.75</v>
      </c>
      <c r="O155" s="13">
        <v>0</v>
      </c>
      <c r="P155" s="13">
        <v>0</v>
      </c>
      <c r="Q155" s="8"/>
    </row>
    <row r="156" spans="1:17">
      <c r="A156" s="258"/>
      <c r="B156" s="165"/>
      <c r="C156" s="165"/>
      <c r="D156" s="242"/>
      <c r="E156" s="194"/>
      <c r="F156" s="194"/>
      <c r="G156" s="164"/>
      <c r="H156" s="29" t="s">
        <v>51</v>
      </c>
      <c r="I156" s="16">
        <v>5739.4966400000003</v>
      </c>
      <c r="J156" s="16">
        <v>5733.4876700000004</v>
      </c>
      <c r="K156" s="16">
        <v>2800.9029999999998</v>
      </c>
      <c r="L156" s="16">
        <v>2378.5179600000001</v>
      </c>
      <c r="M156" s="16">
        <v>6314.2813999999998</v>
      </c>
      <c r="N156" s="13">
        <v>6182.1861900000004</v>
      </c>
      <c r="O156" s="13">
        <v>5993</v>
      </c>
      <c r="P156" s="13">
        <v>5993</v>
      </c>
      <c r="Q156" s="8"/>
    </row>
    <row r="157" spans="1:17">
      <c r="A157" s="258"/>
      <c r="B157" s="165"/>
      <c r="C157" s="165"/>
      <c r="D157" s="242"/>
      <c r="E157" s="194"/>
      <c r="F157" s="194"/>
      <c r="G157" s="164"/>
      <c r="H157" s="29" t="s">
        <v>58</v>
      </c>
      <c r="I157" s="16">
        <v>2805.88375</v>
      </c>
      <c r="J157" s="16">
        <v>2645.2853599999999</v>
      </c>
      <c r="K157" s="16">
        <v>1550.5550000000001</v>
      </c>
      <c r="L157" s="16">
        <v>1493.5060599999999</v>
      </c>
      <c r="M157" s="16">
        <v>4910.3275800000001</v>
      </c>
      <c r="N157" s="13">
        <v>4753.4460499999996</v>
      </c>
      <c r="O157" s="13">
        <v>2870.1</v>
      </c>
      <c r="P157" s="13">
        <v>2870.1</v>
      </c>
      <c r="Q157" s="8"/>
    </row>
    <row r="158" spans="1:17">
      <c r="A158" s="258"/>
      <c r="B158" s="165"/>
      <c r="C158" s="165"/>
      <c r="D158" s="242"/>
      <c r="E158" s="194"/>
      <c r="F158" s="194"/>
      <c r="G158" s="164"/>
      <c r="H158" s="59" t="s">
        <v>157</v>
      </c>
      <c r="I158" s="16">
        <v>1986.8677600000001</v>
      </c>
      <c r="J158" s="16">
        <v>1967.9735900000001</v>
      </c>
      <c r="K158" s="16">
        <v>1010.8004</v>
      </c>
      <c r="L158" s="16">
        <v>1010.8004</v>
      </c>
      <c r="M158" s="16">
        <v>1022.38914</v>
      </c>
      <c r="N158" s="13">
        <v>1022.38914</v>
      </c>
      <c r="O158" s="13">
        <v>1896</v>
      </c>
      <c r="P158" s="13">
        <v>1896</v>
      </c>
      <c r="Q158" s="8"/>
    </row>
    <row r="159" spans="1:17">
      <c r="A159" s="258"/>
      <c r="B159" s="165"/>
      <c r="C159" s="165"/>
      <c r="D159" s="242"/>
      <c r="E159" s="194"/>
      <c r="F159" s="194"/>
      <c r="G159" s="164"/>
      <c r="H159" s="29" t="s">
        <v>82</v>
      </c>
      <c r="I159" s="16">
        <v>5</v>
      </c>
      <c r="J159" s="16">
        <v>5</v>
      </c>
      <c r="K159" s="16"/>
      <c r="L159" s="16"/>
      <c r="M159" s="16"/>
      <c r="N159" s="13"/>
      <c r="O159" s="17"/>
      <c r="P159" s="17"/>
      <c r="Q159" s="8"/>
    </row>
    <row r="160" spans="1:17">
      <c r="A160" s="258"/>
      <c r="B160" s="165"/>
      <c r="C160" s="165"/>
      <c r="D160" s="242"/>
      <c r="E160" s="194"/>
      <c r="F160" s="194"/>
      <c r="G160" s="164"/>
      <c r="H160" s="29" t="s">
        <v>83</v>
      </c>
      <c r="I160" s="16"/>
      <c r="J160" s="16"/>
      <c r="K160" s="16"/>
      <c r="L160" s="16"/>
      <c r="M160" s="16"/>
      <c r="N160" s="13"/>
      <c r="O160" s="17"/>
      <c r="P160" s="17"/>
      <c r="Q160" s="8"/>
    </row>
    <row r="161" spans="1:17">
      <c r="A161" s="258"/>
      <c r="B161" s="238"/>
      <c r="C161" s="238"/>
      <c r="D161" s="242"/>
      <c r="E161" s="194"/>
      <c r="F161" s="194"/>
      <c r="G161" s="145"/>
      <c r="H161" s="29" t="s">
        <v>59</v>
      </c>
      <c r="I161" s="16">
        <v>0.77539999999999998</v>
      </c>
      <c r="J161" s="16">
        <v>0.77539999999999998</v>
      </c>
      <c r="K161" s="16">
        <v>0.72309999999999997</v>
      </c>
      <c r="L161" s="16">
        <v>0.72309999999999997</v>
      </c>
      <c r="M161" s="16">
        <v>11.61328</v>
      </c>
      <c r="N161" s="13">
        <v>11.19326</v>
      </c>
      <c r="O161" s="17"/>
      <c r="P161" s="17"/>
      <c r="Q161" s="8"/>
    </row>
    <row r="162" spans="1:17" ht="22.5" customHeight="1">
      <c r="A162" s="258" t="s">
        <v>138</v>
      </c>
      <c r="B162" s="257" t="s">
        <v>133</v>
      </c>
      <c r="C162" s="257" t="s">
        <v>200</v>
      </c>
      <c r="D162" s="242"/>
      <c r="E162" s="194"/>
      <c r="F162" s="194"/>
      <c r="G162" s="144" t="s">
        <v>217</v>
      </c>
      <c r="H162" s="29" t="s">
        <v>50</v>
      </c>
      <c r="I162" s="16"/>
      <c r="J162" s="16"/>
      <c r="K162" s="16"/>
      <c r="L162" s="16"/>
      <c r="M162" s="16">
        <v>476.93900000000002</v>
      </c>
      <c r="N162" s="13">
        <v>476.93900000000002</v>
      </c>
      <c r="O162" s="17"/>
      <c r="P162" s="17"/>
      <c r="Q162" s="8"/>
    </row>
    <row r="163" spans="1:17" ht="24" customHeight="1">
      <c r="A163" s="258"/>
      <c r="B163" s="257"/>
      <c r="C163" s="257"/>
      <c r="D163" s="242"/>
      <c r="E163" s="194"/>
      <c r="F163" s="194"/>
      <c r="G163" s="164"/>
      <c r="H163" s="29" t="s">
        <v>51</v>
      </c>
      <c r="I163" s="16"/>
      <c r="J163" s="16"/>
      <c r="K163" s="16"/>
      <c r="L163" s="16"/>
      <c r="M163" s="16">
        <v>144.06100000000001</v>
      </c>
      <c r="N163" s="13">
        <v>144.06100000000001</v>
      </c>
      <c r="O163" s="17"/>
      <c r="P163" s="17"/>
      <c r="Q163" s="8"/>
    </row>
    <row r="164" spans="1:17" ht="30.75" customHeight="1">
      <c r="A164" s="258"/>
      <c r="B164" s="257"/>
      <c r="C164" s="257"/>
      <c r="D164" s="242"/>
      <c r="E164" s="194"/>
      <c r="F164" s="194"/>
      <c r="G164" s="159"/>
      <c r="H164" s="29" t="s">
        <v>74</v>
      </c>
      <c r="I164" s="16"/>
      <c r="J164" s="16"/>
      <c r="K164" s="16"/>
      <c r="L164" s="16"/>
      <c r="M164" s="16">
        <v>156.83500000000001</v>
      </c>
      <c r="N164" s="13">
        <v>156.83500000000001</v>
      </c>
      <c r="O164" s="17"/>
      <c r="P164" s="17"/>
      <c r="Q164" s="8"/>
    </row>
    <row r="165" spans="1:17" ht="39" customHeight="1">
      <c r="A165" s="258"/>
      <c r="B165" s="257"/>
      <c r="C165" s="257"/>
      <c r="D165" s="242"/>
      <c r="E165" s="194"/>
      <c r="F165" s="194"/>
      <c r="G165" s="160"/>
      <c r="H165" s="29" t="s">
        <v>75</v>
      </c>
      <c r="I165" s="16"/>
      <c r="J165" s="16"/>
      <c r="K165" s="16"/>
      <c r="L165" s="16"/>
      <c r="M165" s="16">
        <v>47.365000000000002</v>
      </c>
      <c r="N165" s="13">
        <v>47.365000000000002</v>
      </c>
      <c r="O165" s="17"/>
      <c r="P165" s="17"/>
      <c r="Q165" s="8"/>
    </row>
    <row r="166" spans="1:17" ht="24.6" customHeight="1">
      <c r="A166" s="206" t="s">
        <v>139</v>
      </c>
      <c r="B166" s="257" t="s">
        <v>133</v>
      </c>
      <c r="C166" s="257" t="s">
        <v>197</v>
      </c>
      <c r="D166" s="242"/>
      <c r="E166" s="194"/>
      <c r="F166" s="194"/>
      <c r="G166" s="144" t="s">
        <v>218</v>
      </c>
      <c r="H166" s="29" t="s">
        <v>50</v>
      </c>
      <c r="I166" s="16"/>
      <c r="J166" s="16"/>
      <c r="K166" s="16">
        <v>272</v>
      </c>
      <c r="L166" s="16">
        <v>272</v>
      </c>
      <c r="M166" s="16">
        <v>559.601</v>
      </c>
      <c r="N166" s="13">
        <v>559.601</v>
      </c>
      <c r="O166" s="17"/>
      <c r="P166" s="17"/>
      <c r="Q166" s="8"/>
    </row>
    <row r="167" spans="1:17" ht="99.75" customHeight="1">
      <c r="A167" s="207"/>
      <c r="B167" s="257"/>
      <c r="C167" s="257"/>
      <c r="D167" s="242"/>
      <c r="E167" s="194"/>
      <c r="F167" s="194"/>
      <c r="G167" s="145"/>
      <c r="H167" s="29" t="s">
        <v>51</v>
      </c>
      <c r="I167" s="16"/>
      <c r="J167" s="16"/>
      <c r="K167" s="16">
        <v>82.55</v>
      </c>
      <c r="L167" s="16">
        <v>67.25</v>
      </c>
      <c r="M167" s="16">
        <v>168.999</v>
      </c>
      <c r="N167" s="13">
        <v>168.999</v>
      </c>
      <c r="O167" s="17"/>
      <c r="P167" s="17"/>
      <c r="Q167" s="8"/>
    </row>
    <row r="168" spans="1:17" ht="41.25" customHeight="1">
      <c r="A168" s="206" t="s">
        <v>140</v>
      </c>
      <c r="B168" s="169" t="s">
        <v>133</v>
      </c>
      <c r="C168" s="169" t="s">
        <v>222</v>
      </c>
      <c r="D168" s="130"/>
      <c r="E168" s="131"/>
      <c r="F168" s="131"/>
      <c r="G168" s="144" t="s">
        <v>261</v>
      </c>
      <c r="H168" s="96" t="s">
        <v>50</v>
      </c>
      <c r="I168" s="16"/>
      <c r="J168" s="16"/>
      <c r="K168" s="16"/>
      <c r="L168" s="16"/>
      <c r="M168" s="16">
        <v>175.20699999999999</v>
      </c>
      <c r="N168" s="13">
        <v>156.56</v>
      </c>
      <c r="O168" s="17"/>
      <c r="P168" s="17"/>
      <c r="Q168" s="8"/>
    </row>
    <row r="169" spans="1:17" ht="76.5" customHeight="1">
      <c r="A169" s="207"/>
      <c r="B169" s="171"/>
      <c r="C169" s="171"/>
      <c r="D169" s="130"/>
      <c r="E169" s="131"/>
      <c r="F169" s="131"/>
      <c r="G169" s="160"/>
      <c r="H169" s="96" t="s">
        <v>51</v>
      </c>
      <c r="I169" s="16"/>
      <c r="J169" s="16"/>
      <c r="K169" s="16"/>
      <c r="L169" s="16"/>
      <c r="M169" s="16">
        <v>52.911000000000001</v>
      </c>
      <c r="N169" s="13">
        <v>47.103999999999999</v>
      </c>
      <c r="O169" s="17"/>
      <c r="P169" s="17"/>
      <c r="Q169" s="8"/>
    </row>
    <row r="170" spans="1:17" ht="22.9" customHeight="1">
      <c r="A170" s="161" t="s">
        <v>262</v>
      </c>
      <c r="B170" s="156" t="s">
        <v>70</v>
      </c>
      <c r="C170" s="156" t="s">
        <v>134</v>
      </c>
      <c r="D170" s="142" t="s">
        <v>21</v>
      </c>
      <c r="E170" s="166" t="s">
        <v>23</v>
      </c>
      <c r="F170" s="166" t="s">
        <v>68</v>
      </c>
      <c r="G170" s="144" t="s">
        <v>76</v>
      </c>
      <c r="H170" s="29" t="s">
        <v>74</v>
      </c>
      <c r="I170" s="16">
        <v>3183.41</v>
      </c>
      <c r="J170" s="16">
        <v>3180.1470800000002</v>
      </c>
      <c r="K170" s="16">
        <v>1759.1157499999999</v>
      </c>
      <c r="L170" s="16">
        <v>1725.53766</v>
      </c>
      <c r="M170" s="16">
        <v>3653.1890199999998</v>
      </c>
      <c r="N170" s="13">
        <v>3653.1890199999998</v>
      </c>
      <c r="O170" s="13">
        <v>3183.4</v>
      </c>
      <c r="P170" s="13">
        <v>3183.4</v>
      </c>
      <c r="Q170" s="8"/>
    </row>
    <row r="171" spans="1:17" ht="25.15" customHeight="1">
      <c r="A171" s="210"/>
      <c r="B171" s="157"/>
      <c r="C171" s="157"/>
      <c r="D171" s="165"/>
      <c r="E171" s="167"/>
      <c r="F171" s="167"/>
      <c r="G171" s="164"/>
      <c r="H171" s="29" t="s">
        <v>77</v>
      </c>
      <c r="I171" s="16">
        <v>84.531999999999996</v>
      </c>
      <c r="J171" s="16">
        <v>84.531999999999996</v>
      </c>
      <c r="K171" s="16">
        <v>47.671999999999997</v>
      </c>
      <c r="L171" s="16">
        <v>47.671999999999997</v>
      </c>
      <c r="M171" s="16">
        <v>83.837999999999994</v>
      </c>
      <c r="N171" s="13">
        <v>83.837999999999994</v>
      </c>
      <c r="O171" s="13"/>
      <c r="P171" s="13"/>
      <c r="Q171" s="8"/>
    </row>
    <row r="172" spans="1:17" ht="27" customHeight="1">
      <c r="A172" s="210"/>
      <c r="B172" s="157"/>
      <c r="C172" s="157"/>
      <c r="D172" s="165"/>
      <c r="E172" s="167"/>
      <c r="F172" s="167"/>
      <c r="G172" s="164"/>
      <c r="H172" s="29" t="s">
        <v>75</v>
      </c>
      <c r="I172" s="16">
        <v>961.39</v>
      </c>
      <c r="J172" s="16">
        <v>960.40439000000003</v>
      </c>
      <c r="K172" s="16">
        <v>509.9547</v>
      </c>
      <c r="L172" s="16">
        <v>414.23374999999999</v>
      </c>
      <c r="M172" s="16">
        <v>1102.1609800000001</v>
      </c>
      <c r="N172" s="13">
        <v>1102.0305000000001</v>
      </c>
      <c r="O172" s="13">
        <v>961.4</v>
      </c>
      <c r="P172" s="13">
        <v>961.4</v>
      </c>
      <c r="Q172" s="8"/>
    </row>
    <row r="173" spans="1:17" ht="42" customHeight="1">
      <c r="A173" s="162"/>
      <c r="B173" s="158"/>
      <c r="C173" s="158"/>
      <c r="D173" s="165"/>
      <c r="E173" s="167"/>
      <c r="F173" s="190"/>
      <c r="G173" s="145"/>
      <c r="H173" s="29" t="s">
        <v>58</v>
      </c>
      <c r="I173" s="16">
        <v>434.06799999999998</v>
      </c>
      <c r="J173" s="16">
        <v>434.06799999999998</v>
      </c>
      <c r="K173" s="16">
        <v>199.93260000000001</v>
      </c>
      <c r="L173" s="16">
        <v>199.93260000000001</v>
      </c>
      <c r="M173" s="16">
        <v>454.96199999999999</v>
      </c>
      <c r="N173" s="13">
        <v>454.96199999999999</v>
      </c>
      <c r="O173" s="13">
        <v>538.79999999999995</v>
      </c>
      <c r="P173" s="13">
        <v>538.79999999999995</v>
      </c>
      <c r="Q173" s="8"/>
    </row>
    <row r="174" spans="1:17" ht="54.6" customHeight="1">
      <c r="A174" s="206" t="s">
        <v>188</v>
      </c>
      <c r="B174" s="142" t="s">
        <v>133</v>
      </c>
      <c r="C174" s="239" t="s">
        <v>189</v>
      </c>
      <c r="D174" s="165"/>
      <c r="E174" s="167"/>
      <c r="F174" s="66"/>
      <c r="G174" s="144" t="s">
        <v>191</v>
      </c>
      <c r="H174" s="64" t="s">
        <v>74</v>
      </c>
      <c r="I174" s="20">
        <v>66.283000000000001</v>
      </c>
      <c r="J174" s="16">
        <v>66.283000000000001</v>
      </c>
      <c r="K174" s="16">
        <v>85.744519999999994</v>
      </c>
      <c r="L174" s="16">
        <v>85.743889999999993</v>
      </c>
      <c r="M174" s="16">
        <v>182.56529</v>
      </c>
      <c r="N174" s="13">
        <v>182.56529</v>
      </c>
      <c r="O174" s="13">
        <v>159.13900000000001</v>
      </c>
      <c r="P174" s="13">
        <v>159.13900000000001</v>
      </c>
      <c r="Q174" s="8"/>
    </row>
    <row r="175" spans="1:17" ht="58.9" customHeight="1">
      <c r="A175" s="237"/>
      <c r="B175" s="165"/>
      <c r="C175" s="240"/>
      <c r="D175" s="165"/>
      <c r="E175" s="167"/>
      <c r="F175" s="66"/>
      <c r="G175" s="164"/>
      <c r="H175" s="64" t="s">
        <v>75</v>
      </c>
      <c r="I175" s="20">
        <v>20.017469999999999</v>
      </c>
      <c r="J175" s="16">
        <v>20.017469999999999</v>
      </c>
      <c r="K175" s="16">
        <v>24.030519999999999</v>
      </c>
      <c r="L175" s="16">
        <v>19.259399999999999</v>
      </c>
      <c r="M175" s="16">
        <v>55.134709999999998</v>
      </c>
      <c r="N175" s="13">
        <v>55.134709999999998</v>
      </c>
      <c r="O175" s="13">
        <v>48.061</v>
      </c>
      <c r="P175" s="13">
        <v>48.061</v>
      </c>
      <c r="Q175" s="8"/>
    </row>
    <row r="176" spans="1:17" ht="133.5" customHeight="1">
      <c r="A176" s="207"/>
      <c r="B176" s="238"/>
      <c r="C176" s="241"/>
      <c r="D176" s="238"/>
      <c r="E176" s="190"/>
      <c r="F176" s="66" t="s">
        <v>190</v>
      </c>
      <c r="G176" s="145"/>
      <c r="H176" s="64" t="s">
        <v>58</v>
      </c>
      <c r="I176" s="20">
        <v>2.7995299999999999</v>
      </c>
      <c r="J176" s="16">
        <v>2.7995299999999999</v>
      </c>
      <c r="K176" s="16"/>
      <c r="L176" s="16"/>
      <c r="M176" s="16">
        <v>6.7</v>
      </c>
      <c r="N176" s="13">
        <v>6.7</v>
      </c>
      <c r="O176" s="13">
        <v>6.7</v>
      </c>
      <c r="P176" s="13">
        <v>6.7</v>
      </c>
      <c r="Q176" s="8"/>
    </row>
    <row r="177" spans="1:17" ht="27.6" customHeight="1">
      <c r="A177" s="185" t="s">
        <v>263</v>
      </c>
      <c r="B177" s="169" t="s">
        <v>70</v>
      </c>
      <c r="C177" s="232" t="s">
        <v>105</v>
      </c>
      <c r="D177" s="169" t="s">
        <v>22</v>
      </c>
      <c r="E177" s="166" t="s">
        <v>28</v>
      </c>
      <c r="F177" s="166" t="s">
        <v>79</v>
      </c>
      <c r="G177" s="132"/>
      <c r="H177" s="166" t="s">
        <v>81</v>
      </c>
      <c r="I177" s="20"/>
      <c r="J177" s="16"/>
      <c r="K177" s="16"/>
      <c r="L177" s="16"/>
      <c r="M177" s="16"/>
      <c r="N177" s="17"/>
      <c r="O177" s="13"/>
      <c r="P177" s="13"/>
      <c r="Q177" s="8"/>
    </row>
    <row r="178" spans="1:17">
      <c r="A178" s="223"/>
      <c r="B178" s="195"/>
      <c r="C178" s="233"/>
      <c r="D178" s="195"/>
      <c r="E178" s="194"/>
      <c r="F178" s="194"/>
      <c r="G178" s="133" t="s">
        <v>80</v>
      </c>
      <c r="H178" s="194"/>
      <c r="I178" s="20"/>
      <c r="J178" s="16"/>
      <c r="K178" s="16">
        <v>871.06627000000003</v>
      </c>
      <c r="L178" s="16">
        <v>871.06627000000003</v>
      </c>
      <c r="M178" s="16">
        <v>871.06627000000003</v>
      </c>
      <c r="N178" s="13">
        <v>871.06627000000003</v>
      </c>
      <c r="O178" s="13"/>
      <c r="P178" s="13"/>
      <c r="Q178" s="8"/>
    </row>
    <row r="179" spans="1:17" ht="66.75" customHeight="1">
      <c r="A179" s="223"/>
      <c r="B179" s="195"/>
      <c r="C179" s="234"/>
      <c r="D179" s="195"/>
      <c r="E179" s="195"/>
      <c r="F179" s="195"/>
      <c r="G179" s="134" t="s">
        <v>89</v>
      </c>
      <c r="H179" s="195"/>
      <c r="I179" s="32">
        <v>20698.819380000001</v>
      </c>
      <c r="J179" s="23">
        <v>14396.60678</v>
      </c>
      <c r="K179" s="21">
        <v>16342.864320000001</v>
      </c>
      <c r="L179" s="21">
        <v>14002.28932</v>
      </c>
      <c r="M179" s="21">
        <v>49794.163999999997</v>
      </c>
      <c r="N179" s="23">
        <v>49762.583079999997</v>
      </c>
      <c r="O179" s="23">
        <v>21478.2</v>
      </c>
      <c r="P179" s="23">
        <v>36347.699999999997</v>
      </c>
      <c r="Q179" s="15"/>
    </row>
    <row r="180" spans="1:17" ht="108.75" customHeight="1">
      <c r="A180" s="224"/>
      <c r="B180" s="235"/>
      <c r="C180" s="60" t="s">
        <v>106</v>
      </c>
      <c r="D180" s="236"/>
      <c r="E180" s="196"/>
      <c r="F180" s="196"/>
      <c r="G180" s="135" t="s">
        <v>80</v>
      </c>
      <c r="H180" s="196"/>
      <c r="I180" s="22"/>
      <c r="J180" s="22"/>
      <c r="K180" s="22">
        <v>2132.6097300000001</v>
      </c>
      <c r="L180" s="22">
        <v>2132.6097300000001</v>
      </c>
      <c r="M180" s="23">
        <v>2132.6097300000001</v>
      </c>
      <c r="N180" s="23">
        <v>2132.6097300000001</v>
      </c>
      <c r="O180" s="23"/>
      <c r="P180" s="15"/>
      <c r="Q180" s="26"/>
    </row>
    <row r="181" spans="1:17" ht="10.15" customHeight="1">
      <c r="B181" s="50"/>
      <c r="C181" s="56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</row>
    <row r="182" spans="1:17" ht="14.45" hidden="1" customHeight="1">
      <c r="B182" s="50"/>
      <c r="C182" s="57"/>
      <c r="D182" s="51"/>
      <c r="E182" s="51"/>
      <c r="F182" s="51"/>
      <c r="G182" s="51"/>
      <c r="H182" s="51"/>
      <c r="I182" s="51"/>
      <c r="J182" s="51"/>
      <c r="K182" s="51"/>
      <c r="L182" s="51"/>
      <c r="M182" s="51" t="s">
        <v>104</v>
      </c>
      <c r="N182" s="51"/>
      <c r="O182" s="50"/>
    </row>
    <row r="185" spans="1:17">
      <c r="C185" s="73" t="s">
        <v>264</v>
      </c>
      <c r="D185" s="73"/>
      <c r="E185" s="73"/>
      <c r="F185" s="73"/>
      <c r="G185" s="73"/>
      <c r="H185" s="73"/>
      <c r="I185" s="73"/>
      <c r="J185" s="73"/>
      <c r="K185" s="73"/>
    </row>
  </sheetData>
  <mergeCells count="337">
    <mergeCell ref="N83:N84"/>
    <mergeCell ref="O83:O84"/>
    <mergeCell ref="P89:P90"/>
    <mergeCell ref="H89:H90"/>
    <mergeCell ref="A168:A169"/>
    <mergeCell ref="B168:B169"/>
    <mergeCell ref="C168:C169"/>
    <mergeCell ref="G168:G169"/>
    <mergeCell ref="P83:P84"/>
    <mergeCell ref="D136:D141"/>
    <mergeCell ref="E136:E141"/>
    <mergeCell ref="F136:F141"/>
    <mergeCell ref="G140:G141"/>
    <mergeCell ref="H140:H141"/>
    <mergeCell ref="F122:F124"/>
    <mergeCell ref="H122:H124"/>
    <mergeCell ref="D105:D108"/>
    <mergeCell ref="E105:E108"/>
    <mergeCell ref="F105:F108"/>
    <mergeCell ref="G106:G108"/>
    <mergeCell ref="H105:H108"/>
    <mergeCell ref="G120:G121"/>
    <mergeCell ref="H120:H121"/>
    <mergeCell ref="K83:K84"/>
    <mergeCell ref="L83:L84"/>
    <mergeCell ref="M83:M84"/>
    <mergeCell ref="Q82:Q84"/>
    <mergeCell ref="G70:G78"/>
    <mergeCell ref="E116:E119"/>
    <mergeCell ref="F116:F119"/>
    <mergeCell ref="G125:G126"/>
    <mergeCell ref="E54:E100"/>
    <mergeCell ref="Q89:Q90"/>
    <mergeCell ref="H98:H100"/>
    <mergeCell ref="I98:I100"/>
    <mergeCell ref="J98:J100"/>
    <mergeCell ref="K98:K100"/>
    <mergeCell ref="L98:L100"/>
    <mergeCell ref="M98:M100"/>
    <mergeCell ref="N98:N100"/>
    <mergeCell ref="O98:O100"/>
    <mergeCell ref="P98:P100"/>
    <mergeCell ref="Q98:Q100"/>
    <mergeCell ref="I89:I90"/>
    <mergeCell ref="J89:J90"/>
    <mergeCell ref="K89:K90"/>
    <mergeCell ref="L89:L90"/>
    <mergeCell ref="M89:M90"/>
    <mergeCell ref="N89:N90"/>
    <mergeCell ref="O89:O90"/>
    <mergeCell ref="A146:A149"/>
    <mergeCell ref="B146:B149"/>
    <mergeCell ref="C146:C149"/>
    <mergeCell ref="P54:P57"/>
    <mergeCell ref="Q54:Q57"/>
    <mergeCell ref="G85:G87"/>
    <mergeCell ref="I85:I86"/>
    <mergeCell ref="J85:J86"/>
    <mergeCell ref="K85:K86"/>
    <mergeCell ref="L85:L86"/>
    <mergeCell ref="M85:M86"/>
    <mergeCell ref="N85:N86"/>
    <mergeCell ref="O85:O86"/>
    <mergeCell ref="P85:P86"/>
    <mergeCell ref="Q85:Q86"/>
    <mergeCell ref="G54:G59"/>
    <mergeCell ref="H54:H57"/>
    <mergeCell ref="I54:I57"/>
    <mergeCell ref="J54:J57"/>
    <mergeCell ref="K54:K57"/>
    <mergeCell ref="L54:L57"/>
    <mergeCell ref="M54:M57"/>
    <mergeCell ref="N54:N57"/>
    <mergeCell ref="O54:O57"/>
    <mergeCell ref="C70:C78"/>
    <mergeCell ref="A116:A119"/>
    <mergeCell ref="C116:C119"/>
    <mergeCell ref="B62:B63"/>
    <mergeCell ref="C62:C63"/>
    <mergeCell ref="A70:A78"/>
    <mergeCell ref="G162:G165"/>
    <mergeCell ref="G154:G161"/>
    <mergeCell ref="D146:D167"/>
    <mergeCell ref="E146:E167"/>
    <mergeCell ref="F146:F167"/>
    <mergeCell ref="G166:G167"/>
    <mergeCell ref="A166:A167"/>
    <mergeCell ref="B166:B167"/>
    <mergeCell ref="C166:C167"/>
    <mergeCell ref="A162:A165"/>
    <mergeCell ref="B162:B165"/>
    <mergeCell ref="C162:C165"/>
    <mergeCell ref="A154:A161"/>
    <mergeCell ref="B154:B161"/>
    <mergeCell ref="C154:C161"/>
    <mergeCell ref="A150:A153"/>
    <mergeCell ref="F120:F121"/>
    <mergeCell ref="E110:E115"/>
    <mergeCell ref="F110:F115"/>
    <mergeCell ref="A80:A84"/>
    <mergeCell ref="B80:B84"/>
    <mergeCell ref="C80:C84"/>
    <mergeCell ref="A106:A108"/>
    <mergeCell ref="B106:B108"/>
    <mergeCell ref="A89:A90"/>
    <mergeCell ref="D110:D115"/>
    <mergeCell ref="C85:C86"/>
    <mergeCell ref="A98:A100"/>
    <mergeCell ref="B98:B100"/>
    <mergeCell ref="C98:C100"/>
    <mergeCell ref="D54:D100"/>
    <mergeCell ref="B54:B59"/>
    <mergeCell ref="D116:D119"/>
    <mergeCell ref="A85:A87"/>
    <mergeCell ref="B85:B87"/>
    <mergeCell ref="B89:B90"/>
    <mergeCell ref="C142:C145"/>
    <mergeCell ref="A110:A115"/>
    <mergeCell ref="B110:B115"/>
    <mergeCell ref="B142:B145"/>
    <mergeCell ref="A142:A145"/>
    <mergeCell ref="B150:B153"/>
    <mergeCell ref="C150:C153"/>
    <mergeCell ref="D120:D121"/>
    <mergeCell ref="E120:E121"/>
    <mergeCell ref="G170:G173"/>
    <mergeCell ref="F170:F173"/>
    <mergeCell ref="C170:C173"/>
    <mergeCell ref="B170:B173"/>
    <mergeCell ref="C177:C179"/>
    <mergeCell ref="A177:A180"/>
    <mergeCell ref="B177:B180"/>
    <mergeCell ref="D177:D180"/>
    <mergeCell ref="E177:E180"/>
    <mergeCell ref="F177:F180"/>
    <mergeCell ref="A174:A176"/>
    <mergeCell ref="B174:B176"/>
    <mergeCell ref="C174:C176"/>
    <mergeCell ref="D170:D176"/>
    <mergeCell ref="E170:E176"/>
    <mergeCell ref="G174:G176"/>
    <mergeCell ref="A170:A173"/>
    <mergeCell ref="I83:I84"/>
    <mergeCell ref="J83:J84"/>
    <mergeCell ref="G60:G61"/>
    <mergeCell ref="A10:A14"/>
    <mergeCell ref="G39:G42"/>
    <mergeCell ref="D33:D35"/>
    <mergeCell ref="E33:E35"/>
    <mergeCell ref="F33:F35"/>
    <mergeCell ref="G33:G35"/>
    <mergeCell ref="A36:A37"/>
    <mergeCell ref="B10:B14"/>
    <mergeCell ref="C54:C59"/>
    <mergeCell ref="A54:A59"/>
    <mergeCell ref="A60:A61"/>
    <mergeCell ref="G25:G26"/>
    <mergeCell ref="A25:A27"/>
    <mergeCell ref="B25:B27"/>
    <mergeCell ref="C25:C27"/>
    <mergeCell ref="A33:A35"/>
    <mergeCell ref="A23:A24"/>
    <mergeCell ref="J36:J37"/>
    <mergeCell ref="G80:G84"/>
    <mergeCell ref="A29:A32"/>
    <mergeCell ref="C60:C61"/>
    <mergeCell ref="H83:H84"/>
    <mergeCell ref="F89:F100"/>
    <mergeCell ref="F54:F88"/>
    <mergeCell ref="D23:D28"/>
    <mergeCell ref="E23:E28"/>
    <mergeCell ref="G62:G63"/>
    <mergeCell ref="F36:F37"/>
    <mergeCell ref="H36:H37"/>
    <mergeCell ref="H25:H26"/>
    <mergeCell ref="H85:H87"/>
    <mergeCell ref="K36:K37"/>
    <mergeCell ref="B33:B35"/>
    <mergeCell ref="C33:C35"/>
    <mergeCell ref="B29:B32"/>
    <mergeCell ref="C29:C32"/>
    <mergeCell ref="D30:D32"/>
    <mergeCell ref="E30:E32"/>
    <mergeCell ref="F23:F32"/>
    <mergeCell ref="G29:G32"/>
    <mergeCell ref="H33:H35"/>
    <mergeCell ref="A15:A18"/>
    <mergeCell ref="B15:B18"/>
    <mergeCell ref="C15:C18"/>
    <mergeCell ref="A50:A53"/>
    <mergeCell ref="B50:B53"/>
    <mergeCell ref="C50:C53"/>
    <mergeCell ref="A20:A21"/>
    <mergeCell ref="C20:C21"/>
    <mergeCell ref="I25:I26"/>
    <mergeCell ref="G36:G37"/>
    <mergeCell ref="B23:B24"/>
    <mergeCell ref="C23:C24"/>
    <mergeCell ref="G23:G24"/>
    <mergeCell ref="I36:I37"/>
    <mergeCell ref="I33:I35"/>
    <mergeCell ref="H48:H49"/>
    <mergeCell ref="A120:A121"/>
    <mergeCell ref="C36:C37"/>
    <mergeCell ref="B36:B37"/>
    <mergeCell ref="B122:B124"/>
    <mergeCell ref="C110:C115"/>
    <mergeCell ref="A68:A69"/>
    <mergeCell ref="B68:B69"/>
    <mergeCell ref="C68:C69"/>
    <mergeCell ref="A62:A63"/>
    <mergeCell ref="B60:B61"/>
    <mergeCell ref="C89:C90"/>
    <mergeCell ref="B70:B78"/>
    <mergeCell ref="A1:Q1"/>
    <mergeCell ref="A2:Q2"/>
    <mergeCell ref="A4:Q4"/>
    <mergeCell ref="E20:E21"/>
    <mergeCell ref="F20:F21"/>
    <mergeCell ref="Q6:Q8"/>
    <mergeCell ref="I7:J7"/>
    <mergeCell ref="K7:L7"/>
    <mergeCell ref="E7:E8"/>
    <mergeCell ref="M7:N7"/>
    <mergeCell ref="I6:P6"/>
    <mergeCell ref="C10:C14"/>
    <mergeCell ref="D20:D21"/>
    <mergeCell ref="G20:G21"/>
    <mergeCell ref="O7:P7"/>
    <mergeCell ref="A6:A8"/>
    <mergeCell ref="B6:B8"/>
    <mergeCell ref="C6:C8"/>
    <mergeCell ref="F7:F8"/>
    <mergeCell ref="G7:G8"/>
    <mergeCell ref="H7:H8"/>
    <mergeCell ref="D6:D8"/>
    <mergeCell ref="E6:H6"/>
    <mergeCell ref="B20:B21"/>
    <mergeCell ref="H177:H180"/>
    <mergeCell ref="P110:P112"/>
    <mergeCell ref="Q110:Q112"/>
    <mergeCell ref="G116:G118"/>
    <mergeCell ref="H116:H118"/>
    <mergeCell ref="I116:I118"/>
    <mergeCell ref="J116:J118"/>
    <mergeCell ref="K116:K118"/>
    <mergeCell ref="L116:L118"/>
    <mergeCell ref="M116:M118"/>
    <mergeCell ref="N116:N118"/>
    <mergeCell ref="O116:O118"/>
    <mergeCell ref="P116:P118"/>
    <mergeCell ref="Q116:Q118"/>
    <mergeCell ref="I110:I112"/>
    <mergeCell ref="H110:H112"/>
    <mergeCell ref="G110:G115"/>
    <mergeCell ref="J110:J112"/>
    <mergeCell ref="K110:K112"/>
    <mergeCell ref="L110:L112"/>
    <mergeCell ref="M110:M112"/>
    <mergeCell ref="N110:N112"/>
    <mergeCell ref="O110:O112"/>
    <mergeCell ref="G150:G153"/>
    <mergeCell ref="Q33:Q35"/>
    <mergeCell ref="Q25:Q26"/>
    <mergeCell ref="J25:J26"/>
    <mergeCell ref="K25:K26"/>
    <mergeCell ref="L25:L26"/>
    <mergeCell ref="M25:M26"/>
    <mergeCell ref="N25:N26"/>
    <mergeCell ref="O25:O26"/>
    <mergeCell ref="P25:P26"/>
    <mergeCell ref="K33:K35"/>
    <mergeCell ref="L33:L35"/>
    <mergeCell ref="M33:M35"/>
    <mergeCell ref="N33:N35"/>
    <mergeCell ref="J33:J35"/>
    <mergeCell ref="O33:O35"/>
    <mergeCell ref="P33:P35"/>
    <mergeCell ref="K146:K148"/>
    <mergeCell ref="L146:L148"/>
    <mergeCell ref="M146:M148"/>
    <mergeCell ref="N146:N148"/>
    <mergeCell ref="O146:O148"/>
    <mergeCell ref="P146:P148"/>
    <mergeCell ref="Q146:Q148"/>
    <mergeCell ref="G147:G149"/>
    <mergeCell ref="H146:H148"/>
    <mergeCell ref="I146:I148"/>
    <mergeCell ref="J146:J148"/>
    <mergeCell ref="P36:P37"/>
    <mergeCell ref="Q36:Q37"/>
    <mergeCell ref="A39:A42"/>
    <mergeCell ref="B39:B42"/>
    <mergeCell ref="C39:C41"/>
    <mergeCell ref="H39:H45"/>
    <mergeCell ref="I39:I41"/>
    <mergeCell ref="J39:J41"/>
    <mergeCell ref="K39:K41"/>
    <mergeCell ref="L39:L41"/>
    <mergeCell ref="M39:M41"/>
    <mergeCell ref="N39:N41"/>
    <mergeCell ref="O39:O41"/>
    <mergeCell ref="P39:P41"/>
    <mergeCell ref="Q39:Q41"/>
    <mergeCell ref="D39:D49"/>
    <mergeCell ref="E39:E49"/>
    <mergeCell ref="F39:F49"/>
    <mergeCell ref="E36:E37"/>
    <mergeCell ref="D36:D37"/>
    <mergeCell ref="L36:L37"/>
    <mergeCell ref="M36:M37"/>
    <mergeCell ref="N36:N37"/>
    <mergeCell ref="O36:O37"/>
    <mergeCell ref="B134:B135"/>
    <mergeCell ref="C134:C135"/>
    <mergeCell ref="A134:A135"/>
    <mergeCell ref="D134:D135"/>
    <mergeCell ref="G134:G135"/>
    <mergeCell ref="B116:B119"/>
    <mergeCell ref="F125:F130"/>
    <mergeCell ref="A64:A66"/>
    <mergeCell ref="B64:B66"/>
    <mergeCell ref="C64:C66"/>
    <mergeCell ref="G64:G66"/>
    <mergeCell ref="A96:A97"/>
    <mergeCell ref="B96:B97"/>
    <mergeCell ref="C96:C97"/>
    <mergeCell ref="G96:G97"/>
    <mergeCell ref="G122:G124"/>
    <mergeCell ref="D122:D124"/>
    <mergeCell ref="E122:E124"/>
    <mergeCell ref="G68:G69"/>
    <mergeCell ref="G98:G100"/>
    <mergeCell ref="G89:G90"/>
    <mergeCell ref="A122:A124"/>
    <mergeCell ref="D125:D130"/>
    <mergeCell ref="B120:B121"/>
  </mergeCells>
  <pageMargins left="0.70866141732283472" right="0.70866141732283472" top="0.74803149606299213" bottom="0.74803149606299213" header="0.31496062992125984" footer="0.31496062992125984"/>
  <pageSetup paperSize="9" scale="70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Пунтус</dc:creator>
  <cp:lastModifiedBy>Ларченко С</cp:lastModifiedBy>
  <cp:lastPrinted>2023-02-17T05:00:45Z</cp:lastPrinted>
  <dcterms:created xsi:type="dcterms:W3CDTF">2017-07-12T03:11:25Z</dcterms:created>
  <dcterms:modified xsi:type="dcterms:W3CDTF">2023-03-28T02:38:24Z</dcterms:modified>
</cp:coreProperties>
</file>