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7490" windowHeight="74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5725"/>
</workbook>
</file>

<file path=xl/calcChain.xml><?xml version="1.0" encoding="utf-8"?>
<calcChain xmlns="http://schemas.openxmlformats.org/spreadsheetml/2006/main">
  <c r="O140" i="1"/>
  <c r="N139"/>
  <c r="M140"/>
  <c r="M139"/>
  <c r="P52"/>
  <c r="O51"/>
  <c r="O52"/>
  <c r="N52"/>
  <c r="N51"/>
  <c r="M51"/>
  <c r="M52"/>
  <c r="N18"/>
  <c r="M18"/>
  <c r="P139"/>
  <c r="O139"/>
  <c r="P140"/>
  <c r="L139"/>
  <c r="K139"/>
  <c r="J139"/>
  <c r="I139"/>
  <c r="L52"/>
  <c r="L51"/>
  <c r="K51"/>
  <c r="K52"/>
  <c r="J52"/>
  <c r="I52"/>
  <c r="N50"/>
  <c r="N14" s="1"/>
  <c r="M50"/>
  <c r="M14" s="1"/>
  <c r="M19"/>
  <c r="J18"/>
  <c r="O19"/>
  <c r="O16" s="1"/>
  <c r="L19"/>
  <c r="L16" s="1"/>
  <c r="K19"/>
  <c r="K16" s="1"/>
  <c r="J19"/>
  <c r="I19"/>
  <c r="J140"/>
  <c r="I140"/>
  <c r="J51"/>
  <c r="I50"/>
  <c r="I51"/>
  <c r="I18"/>
  <c r="N140"/>
  <c r="P19"/>
  <c r="P16" s="1"/>
  <c r="N19"/>
  <c r="I16" l="1"/>
  <c r="M16"/>
  <c r="N16"/>
  <c r="J14"/>
  <c r="I14"/>
  <c r="J16"/>
  <c r="N13"/>
  <c r="J48" l="1"/>
  <c r="I48"/>
  <c r="N137"/>
  <c r="N48"/>
  <c r="L48"/>
  <c r="K48"/>
  <c r="M48" l="1"/>
  <c r="P48" l="1"/>
  <c r="O48"/>
  <c r="L140" l="1"/>
  <c r="K140"/>
  <c r="N12" l="1"/>
  <c r="N10" l="1"/>
  <c r="J12"/>
  <c r="K12"/>
  <c r="L12"/>
  <c r="M12"/>
  <c r="O12"/>
  <c r="P12"/>
  <c r="I12"/>
  <c r="J15"/>
  <c r="K15"/>
  <c r="L15"/>
  <c r="M15"/>
  <c r="N15"/>
  <c r="O15"/>
  <c r="P15"/>
  <c r="I15"/>
  <c r="J13"/>
  <c r="K13"/>
  <c r="L13"/>
  <c r="M13"/>
  <c r="O13"/>
  <c r="P13"/>
  <c r="I13"/>
  <c r="I137"/>
  <c r="K137"/>
  <c r="L137"/>
  <c r="M137"/>
  <c r="O137"/>
  <c r="P137"/>
  <c r="J137"/>
  <c r="I10" l="1"/>
  <c r="M10"/>
  <c r="O10"/>
  <c r="K10"/>
  <c r="P10"/>
  <c r="L10"/>
  <c r="J10"/>
</calcChain>
</file>

<file path=xl/sharedStrings.xml><?xml version="1.0" encoding="utf-8"?>
<sst xmlns="http://schemas.openxmlformats.org/spreadsheetml/2006/main" count="534" uniqueCount="258">
  <si>
    <t>Приложение № 11</t>
  </si>
  <si>
    <t>к Порядку принятия решений о разработке муниципальных программ Емельяновского района, их формирования и реализации</t>
  </si>
  <si>
    <t>Информация об использовании бюджетных ассигнований районного бюджета и иных средств на реализацию отдельных мероприятий муниципальной программы Емельяновского района  и подпрограмм с указанием плановых и фактических значений (с расшифровкой по главным распорядителям средств районного бюджета, подпрограммам, отдельным мероприятиям муниципальной программы Емельяновского района, а также по годам реализации муниципальной программы Емельяновского района)</t>
  </si>
  <si>
    <t>№ п/п</t>
  </si>
  <si>
    <t>Статус (муниципальная программа Емельяновского района, подпрограмма, отдельное мероприятие  муниципальной программы Емельяновского района)</t>
  </si>
  <si>
    <t>Наименование муниципальной программы Емельяновского района, подпрограммы, отдельного мероприятия  муниципальной программы Емельяновского района</t>
  </si>
  <si>
    <t>ГРБС</t>
  </si>
  <si>
    <t>Код бюджетной классификации</t>
  </si>
  <si>
    <t>Примечание</t>
  </si>
  <si>
    <t>Рз Пр</t>
  </si>
  <si>
    <t>ЦСР</t>
  </si>
  <si>
    <t>ВР</t>
  </si>
  <si>
    <t>январь-июнь</t>
  </si>
  <si>
    <t>значение на конец года</t>
  </si>
  <si>
    <t xml:space="preserve">плановый период </t>
  </si>
  <si>
    <t xml:space="preserve">план </t>
  </si>
  <si>
    <t>факт</t>
  </si>
  <si>
    <t>Муниципальная программа Емельяновского района</t>
  </si>
  <si>
    <t>всего расходные обязательства</t>
  </si>
  <si>
    <t>в том числе по ГРБС:</t>
  </si>
  <si>
    <t>"Развитие образования Емельяновского района"</t>
  </si>
  <si>
    <t>Муниципальное казенное учреждение "Управление образованием администрации Емельяновского района"</t>
  </si>
  <si>
    <t>Муниципальное казенное учреждение "Управление земельно-имущественных отношений и архитектуры администрации Емельяновского района Красноярского края"</t>
  </si>
  <si>
    <t>072</t>
  </si>
  <si>
    <t>«Развитие дошкольного образования детей»</t>
  </si>
  <si>
    <t>«Развитие общего и дополнительного образования детей»</t>
  </si>
  <si>
    <t xml:space="preserve">Подпрограмма </t>
  </si>
  <si>
    <t>«Обеспечение реализации муниципальной программы и прочие мероприятия в области образования»</t>
  </si>
  <si>
    <t>162</t>
  </si>
  <si>
    <t>Администрация Емельяновского района</t>
  </si>
  <si>
    <t>009</t>
  </si>
  <si>
    <t>Муниципальное казенное учреждение "Управление строительства, жилищно-коммунального хозяйства и экологии администрации Емельяновского района"</t>
  </si>
  <si>
    <t>132</t>
  </si>
  <si>
    <t>Мероприятие подпрограммы «Развитие дошкольного образования детей»</t>
  </si>
  <si>
    <t xml:space="preserve">Финансирование расходов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</si>
  <si>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0701</t>
  </si>
  <si>
    <t>0110075540</t>
  </si>
  <si>
    <t xml:space="preserve"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</t>
  </si>
  <si>
    <t>0110075560</t>
  </si>
  <si>
    <t>Обеспечение деятельности (оказание услуг) подведомственных учреждений</t>
  </si>
  <si>
    <t>0110074080</t>
  </si>
  <si>
    <t>0110075880</t>
  </si>
  <si>
    <t>1.1</t>
  </si>
  <si>
    <t>1.1.2</t>
  </si>
  <si>
    <t>1.1.4</t>
  </si>
  <si>
    <t>1.1.1</t>
  </si>
  <si>
    <t>1.3</t>
  </si>
  <si>
    <t>1.2</t>
  </si>
  <si>
    <t>Мероприятие подпрограммы «Развитие общего и дополнительного образования детей»</t>
  </si>
  <si>
    <t>1.2.1</t>
  </si>
  <si>
    <t>1.</t>
  </si>
  <si>
    <t>0702</t>
  </si>
  <si>
    <t>111</t>
  </si>
  <si>
    <t>119</t>
  </si>
  <si>
    <t>611</t>
  </si>
  <si>
    <t>0120074090</t>
  </si>
  <si>
    <t>0120075640</t>
  </si>
  <si>
    <t>612</t>
  </si>
  <si>
    <t>0703</t>
  </si>
  <si>
    <t>0120080610</t>
  </si>
  <si>
    <t>0120081250</t>
  </si>
  <si>
    <t>244</t>
  </si>
  <si>
    <t>853</t>
  </si>
  <si>
    <t>0120080130</t>
  </si>
  <si>
    <t>01200S5630</t>
  </si>
  <si>
    <t>01200S8400</t>
  </si>
  <si>
    <t>Обеспечение питанием детей с ограниченными возможностями здоровья, детей из малообеспеченных семей, обучающихся в муниципальных общеобразовательных учреждениях</t>
  </si>
  <si>
    <t>1003</t>
  </si>
  <si>
    <t>0120075660</t>
  </si>
  <si>
    <t>Проведение мероприятий для детей и молодежи</t>
  </si>
  <si>
    <t>0120080110</t>
  </si>
  <si>
    <t>0707</t>
  </si>
  <si>
    <t>0709</t>
  </si>
  <si>
    <t>323</t>
  </si>
  <si>
    <t>Мероприятие подпрограммы «Обеспечение реализации муниципальной программы и прочие мероприятия в области образования»</t>
  </si>
  <si>
    <t>1.3.1</t>
  </si>
  <si>
    <t>Руководство и управление в сфере установленных функций органов местного самоуправления</t>
  </si>
  <si>
    <t>0130080210</t>
  </si>
  <si>
    <t>121</t>
  </si>
  <si>
    <t>129</t>
  </si>
  <si>
    <t>0130075520</t>
  </si>
  <si>
    <t>122</t>
  </si>
  <si>
    <t>Х</t>
  </si>
  <si>
    <t>1004</t>
  </si>
  <si>
    <t>01300R0820</t>
  </si>
  <si>
    <t>412</t>
  </si>
  <si>
    <t>831</t>
  </si>
  <si>
    <t>852</t>
  </si>
  <si>
    <t>0120010480</t>
  </si>
  <si>
    <t>0120076490</t>
  </si>
  <si>
    <t>0120081990</t>
  </si>
  <si>
    <t>112</t>
  </si>
  <si>
    <t>0110082160</t>
  </si>
  <si>
    <t>243</t>
  </si>
  <si>
    <t>0130075870</t>
  </si>
  <si>
    <t>0110010490</t>
  </si>
  <si>
    <t>Финансовое обеспечение  государственных гарантий реализации прав граждан на получение 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 в муниципальных общеобразовательных организациях, за исключением обеспечения деятельности административного и учебно-вспомогательного персонала, иных категорий работников образовательных организаций, участвующих в реализации общеобразовательных программ в соответствии  с федеральными государственными образовательными стандартами</t>
  </si>
  <si>
    <t>Мероприятие подпрограммы "Развитие дошкольного образования детей"</t>
  </si>
  <si>
    <t>Разработка проектно-сметной документации на реконструкцию и ремонт зданий дошкольных образовательных учреждений с прохождением государственной экспертизы и проведением проверки достоверности сметной стоимости</t>
  </si>
  <si>
    <t>1.1.6.</t>
  </si>
  <si>
    <t>01100S8400</t>
  </si>
  <si>
    <t>0120010360</t>
  </si>
  <si>
    <t>0120010490</t>
  </si>
  <si>
    <t>Мероприятие подпрограммы "Развитие общего и дополнительного образования детей"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</si>
  <si>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краевого бюджета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</si>
  <si>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местного бюджета</t>
  </si>
  <si>
    <t>0120053030</t>
  </si>
  <si>
    <t>1.2.8.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</si>
  <si>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</si>
  <si>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</si>
  <si>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1.2.2.</t>
  </si>
  <si>
    <t>012Е151690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</si>
  <si>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федерального бюджета</t>
  </si>
  <si>
    <t>1.2.11.</t>
  </si>
  <si>
    <t>012Е250970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</si>
  <si>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местного бюджета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</si>
  <si>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федерального бюджета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</si>
  <si>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</t>
  </si>
  <si>
    <t>012Е45210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</si>
  <si>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краевого бюджета 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</si>
  <si>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местного бюджета 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</si>
  <si>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федерального бюджета </t>
  </si>
  <si>
    <t>0130010360</t>
  </si>
  <si>
    <t>0130010490</t>
  </si>
  <si>
    <t>М.В. Пугачев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</si>
  <si>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</si>
  <si>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бюджета</t>
  </si>
  <si>
    <t>0120015980</t>
  </si>
  <si>
    <t>2022 год</t>
  </si>
  <si>
    <t>Финансовое обеспечение  государственных гарантий реализации прав граждан на получение 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 в муниципальных общеобразовательных организациях в части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</si>
  <si>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011008061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</si>
  <si>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</si>
  <si>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</t>
  </si>
  <si>
    <t>01100S7450</t>
  </si>
  <si>
    <t>Создание комфортных условий для пребывания детей вдошкольных образовательных организациях, осуществляемых за счет средств, полученных за содействие развитию налогового потенциала</t>
  </si>
  <si>
    <t>1..1.3.</t>
  </si>
  <si>
    <t>1.1.5.</t>
  </si>
  <si>
    <t>1.1.7</t>
  </si>
  <si>
    <t>1.1.8.</t>
  </si>
  <si>
    <t>1.1.9.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</si>
  <si>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</si>
  <si>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</si>
  <si>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</si>
  <si>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Осуществление деятельности МКУ "Трансавто" за счет доходов от оказания платных услуг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</si>
  <si>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за счет средств краевого бюджета</t>
  </si>
  <si>
    <t>Мероприятия по созданию (обновлению)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местности, за счет средств районного бюджета</t>
  </si>
  <si>
    <t>0120082340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</si>
  <si>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</si>
  <si>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краевого бюджета</t>
  </si>
  <si>
    <t>01200L3040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</si>
  <si>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федерального бюджета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</si>
  <si>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за счет средств районного бюджета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</si>
  <si>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и иных категорий работников образовательных организаций , участвующих в реализации общеобразовательных программ в соответствии с федеральными государственными образовательными стандартами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</si>
  <si>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непосредственноосуществляющих тренировочный процесс работников муниципальных спортивных школ, реализующих программы спортивной подготовки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</si>
  <si>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</t>
  </si>
  <si>
    <t>0120010350</t>
  </si>
  <si>
    <t>Реализация мероприятий за счет средств, полученных за содействие развитию налогового потенциала</t>
  </si>
  <si>
    <t>01200S7450</t>
  </si>
  <si>
    <t>1.2.3.</t>
  </si>
  <si>
    <t>1.2.4.</t>
  </si>
  <si>
    <t>1.2.5.</t>
  </si>
  <si>
    <t>1.2.6.</t>
  </si>
  <si>
    <t>1.2.13</t>
  </si>
  <si>
    <t>1.2.14</t>
  </si>
  <si>
    <t>1.2.15</t>
  </si>
  <si>
    <t>1.2.17</t>
  </si>
  <si>
    <t>1.2.18</t>
  </si>
  <si>
    <t>1.2.19</t>
  </si>
  <si>
    <t>1.2.20</t>
  </si>
  <si>
    <t>1.2.21</t>
  </si>
  <si>
    <t>1.2.23</t>
  </si>
  <si>
    <t>1.2.24</t>
  </si>
  <si>
    <t>1.2.25</t>
  </si>
  <si>
    <t>1.2.26</t>
  </si>
  <si>
    <t>1.2.27</t>
  </si>
  <si>
    <t>1.2.28</t>
  </si>
  <si>
    <t>1.2.29</t>
  </si>
  <si>
    <t>Мероприятие подпрограммы "Обеспечение реализации муниципальной программы и прочие мероприятия в области образования"</t>
  </si>
  <si>
    <t xml:space="preserve">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</si>
  <si>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013008061</t>
  </si>
  <si>
    <t>0130010350</t>
  </si>
  <si>
    <t>1.3.2.</t>
  </si>
  <si>
    <t>1.3.3.</t>
  </si>
  <si>
    <t>1.3.4.</t>
  </si>
  <si>
    <t>1.3.5.</t>
  </si>
  <si>
    <t>1.3.6.</t>
  </si>
  <si>
    <t>2020 год, предшествующий отчетному году реализации программы</t>
  </si>
  <si>
    <t>Расходы по 2021 год, тыс.рублей</t>
  </si>
  <si>
    <t>1.1.10</t>
  </si>
  <si>
    <t>1.1.11</t>
  </si>
  <si>
    <t>Осуществление авторского надзора и строительного контроля при проведении работ по устранению аварийной ситуации  в здании МБДОУ Емельяновский детский сад "Радуга", расположенный по адресу пгт Емельяново, ул. Веселая Гора,д.9</t>
  </si>
  <si>
    <t>0110082390</t>
  </si>
  <si>
    <t>1.1.12</t>
  </si>
  <si>
    <t>Осуществление авторского надзора за выполнением работ по реконструкции здания МБДОУ Каменноярский детский сад</t>
  </si>
  <si>
    <t>0110082480</t>
  </si>
  <si>
    <t>1.1.13</t>
  </si>
  <si>
    <t>Осуществление строительного контроля за выполнением работ по реконструкции здания МБДОУ Каменноярский детский сад</t>
  </si>
  <si>
    <t>0110082490</t>
  </si>
  <si>
    <t>1.1.14</t>
  </si>
  <si>
    <t>1.1.15</t>
  </si>
  <si>
    <t>Капитальный ремонт здания МБДОУ Емельяновский детский сад "Радуга", расположенный по адресу пгт Емельяново, ул. Веселая Гора, д.9</t>
  </si>
  <si>
    <t>0110082500</t>
  </si>
  <si>
    <t>1.1.16</t>
  </si>
  <si>
    <t>Устройство автоматических модульных угольных котельных "Терморобот"</t>
  </si>
  <si>
    <t>0110082470</t>
  </si>
  <si>
    <t>247</t>
  </si>
  <si>
    <t>1.2.7</t>
  </si>
  <si>
    <t>Приобретение насоса для обеспечения водоснабжения и замену силового кабеля в здании МБОУ Емельяновская СОШ №2, за счет средств резервного фонда администрации района</t>
  </si>
  <si>
    <t>Проведение работ в общеобразовательных организациях с целью устранения предписаний надзорных органов к зданиям общеобразовательных организаций за счет средств районного бюджета</t>
  </si>
  <si>
    <t>Проведение работ в общеобразовательных организациях с целью устранения предписаний надзорных органов к зданиям общеобразовательных организаций за счет средств краевого бюджета</t>
  </si>
  <si>
    <t>2023 год</t>
  </si>
  <si>
    <t xml:space="preserve">Осуществление государственных полномочий по обеспечению отдыха и оздоровления детей 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</si>
  <si>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школа"и проживающих в деревне Шивера ЗАТО Железногорск</t>
  </si>
  <si>
    <t>0120082430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</si>
  <si>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</si>
  <si>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0120082460</t>
  </si>
  <si>
    <t>Выполнение комплекса работ по обследованию фундамента здания МБОУ Зеледеевская СОШ</t>
  </si>
  <si>
    <t>0120082400</t>
  </si>
  <si>
    <t>Выполнение комплекса работ по детальному (инструментальному) обследованию строительных конструкций здания и его инженерного оборудования</t>
  </si>
  <si>
    <t>0120082410</t>
  </si>
  <si>
    <t>0120082470</t>
  </si>
  <si>
    <t>Капитальный ремонт крыши на здании МБОУ Еловская СОШ</t>
  </si>
  <si>
    <t>0120082510</t>
  </si>
  <si>
    <t>1.2.9</t>
  </si>
  <si>
    <t>1.2.10</t>
  </si>
  <si>
    <t>1.2.12</t>
  </si>
  <si>
    <t>1.2.16</t>
  </si>
  <si>
    <t>1.2.22</t>
  </si>
  <si>
    <t>1.2.30</t>
  </si>
  <si>
    <t>1.2.31</t>
  </si>
  <si>
    <t>1.2.32</t>
  </si>
  <si>
    <t>1.2.33</t>
  </si>
  <si>
    <t>1.2.34</t>
  </si>
  <si>
    <t>Устранение аврийной ситуации на объекте МБДОУ Емельяновский детский сад "Радуга", расположенный по адресу пгт. Емельяново, ул. Веселая Гора, д.9</t>
  </si>
  <si>
    <t>0110082700</t>
  </si>
  <si>
    <t>1.1.17.</t>
  </si>
  <si>
    <t>Выполнение работ по ремонту здания МБОУ Каменноярский детский сад</t>
  </si>
  <si>
    <t>0110082720</t>
  </si>
  <si>
    <t>1.2.35</t>
  </si>
  <si>
    <t>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</si>
  <si>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01200S5580</t>
  </si>
  <si>
    <t>870</t>
  </si>
  <si>
    <t>1.2.36</t>
  </si>
  <si>
    <t>Проведение инженерно-геологических изысканий, детального (инструментального) обследования технического состояния строительных конструкций и систем инженерного обеспечения здания МБОУ Емельяновская СОШ №2</t>
  </si>
  <si>
    <t>0120082660</t>
  </si>
  <si>
    <t>1.2.37</t>
  </si>
  <si>
    <t>Устранение аврийной ситуации и проведение капитального ремонта здания МБОУ Емельяновская СОШ №2</t>
  </si>
  <si>
    <t>0120082670</t>
  </si>
  <si>
    <t>1.2.38</t>
  </si>
  <si>
    <t>Создание условий для предоставления горячего питания обучающимся общеобразовательных организаций за счет районного бюджета</t>
  </si>
  <si>
    <t>01200S4700</t>
  </si>
  <si>
    <t>1.2.39</t>
  </si>
  <si>
    <t>Создание условий для предоставления горячего питания обучающимся общеобразовательных организаций за счет краевого бюджета</t>
  </si>
  <si>
    <t>1.3.7</t>
  </si>
  <si>
    <t>1.3.8.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</si>
  <si>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страше,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</t>
  </si>
  <si>
    <t>0113</t>
  </si>
  <si>
    <t>0130078460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</si>
</sst>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00"/>
    <numFmt numFmtId="166" formatCode="_-* #,##0.000_р_._-;\-* #,##0.000_р_._-;_-* &quot;-&quot;??_р_._-;_-@_-"/>
    <numFmt numFmtId="167" formatCode="_-* #,##0.0000_р_._-;\-* #,##0.0000_р_._-;_-* &quot;-&quot;??_р_._-;_-@_-"/>
    <numFmt numFmtId="168" formatCode="_-* #,##0.00000_р_._-;\-* #,##0.00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justify"/>
    </xf>
    <xf numFmtId="0" fontId="2" fillId="0" borderId="0" xfId="0" applyFont="1" applyAlignment="1"/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2" borderId="4" xfId="0" applyNumberFormat="1" applyFont="1" applyFill="1" applyBorder="1" applyAlignment="1">
      <alignment horizontal="left" wrapText="1"/>
    </xf>
    <xf numFmtId="0" fontId="6" fillId="0" borderId="2" xfId="0" applyFont="1" applyBorder="1"/>
    <xf numFmtId="165" fontId="6" fillId="2" borderId="2" xfId="0" applyNumberFormat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/>
    <xf numFmtId="165" fontId="6" fillId="2" borderId="2" xfId="0" applyNumberFormat="1" applyFont="1" applyFill="1" applyBorder="1"/>
    <xf numFmtId="168" fontId="6" fillId="0" borderId="2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/>
    <xf numFmtId="49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vertical="top" wrapText="1"/>
    </xf>
    <xf numFmtId="165" fontId="6" fillId="2" borderId="6" xfId="0" applyNumberFormat="1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0" xfId="0" applyFill="1"/>
    <xf numFmtId="0" fontId="8" fillId="2" borderId="0" xfId="0" applyFont="1" applyFill="1"/>
    <xf numFmtId="0" fontId="6" fillId="0" borderId="2" xfId="0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49" fontId="6" fillId="0" borderId="3" xfId="0" applyNumberFormat="1" applyFont="1" applyBorder="1" applyAlignment="1">
      <alignment vertical="center" wrapText="1"/>
    </xf>
    <xf numFmtId="0" fontId="6" fillId="2" borderId="4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49" fontId="6" fillId="0" borderId="4" xfId="0" applyNumberFormat="1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6" fillId="2" borderId="2" xfId="0" applyNumberFormat="1" applyFont="1" applyFill="1" applyBorder="1" applyAlignment="1">
      <alignment vertical="center" wrapText="1"/>
    </xf>
    <xf numFmtId="164" fontId="6" fillId="2" borderId="1" xfId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49" fontId="6" fillId="2" borderId="4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6" fillId="2" borderId="3" xfId="1" applyNumberFormat="1" applyFont="1" applyFill="1" applyBorder="1" applyAlignment="1">
      <alignment horizontal="center" vertical="center" wrapText="1"/>
    </xf>
    <xf numFmtId="168" fontId="6" fillId="2" borderId="4" xfId="1" applyNumberFormat="1" applyFont="1" applyFill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6" fillId="2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49" fontId="6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wrapText="1"/>
    </xf>
    <xf numFmtId="49" fontId="6" fillId="0" borderId="3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2" borderId="4" xfId="0" applyFill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0" fillId="2" borderId="0" xfId="0" applyFill="1" applyBorder="1"/>
    <xf numFmtId="0" fontId="0" fillId="2" borderId="8" xfId="0" applyFill="1" applyBorder="1"/>
    <xf numFmtId="0" fontId="0" fillId="0" borderId="3" xfId="0" applyBorder="1" applyAlignment="1"/>
    <xf numFmtId="0" fontId="0" fillId="0" borderId="4" xfId="0" applyBorder="1" applyAlignment="1"/>
    <xf numFmtId="0" fontId="0" fillId="2" borderId="3" xfId="0" applyFill="1" applyBorder="1" applyAlignment="1"/>
    <xf numFmtId="0" fontId="0" fillId="2" borderId="10" xfId="0" applyFill="1" applyBorder="1" applyAlignment="1"/>
    <xf numFmtId="0" fontId="0" fillId="2" borderId="5" xfId="0" applyFill="1" applyBorder="1" applyAlignment="1"/>
    <xf numFmtId="0" fontId="0" fillId="2" borderId="4" xfId="0" applyFill="1" applyBorder="1" applyAlignment="1"/>
    <xf numFmtId="0" fontId="6" fillId="2" borderId="1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2" borderId="4" xfId="0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8" fontId="0" fillId="2" borderId="3" xfId="0" applyNumberFormat="1" applyFill="1" applyBorder="1" applyAlignment="1">
      <alignment horizontal="center" vertical="center" wrapText="1"/>
    </xf>
    <xf numFmtId="168" fontId="0" fillId="2" borderId="4" xfId="0" applyNumberForma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77"/>
  <sheetViews>
    <sheetView tabSelected="1" topLeftCell="A6" zoomScale="73" zoomScaleNormal="73" workbookViewId="0">
      <pane xSplit="1" ySplit="4" topLeftCell="B176" activePane="bottomRight" state="frozen"/>
      <selection activeCell="A6" sqref="A6"/>
      <selection pane="topRight" activeCell="B6" sqref="B6"/>
      <selection pane="bottomLeft" activeCell="A10" sqref="A10"/>
      <selection pane="bottomRight" activeCell="A180" sqref="A180:XFD180"/>
    </sheetView>
  </sheetViews>
  <sheetFormatPr defaultRowHeight="15"/>
  <cols>
    <col min="1" max="1" width="5.85546875" customWidth="1"/>
    <col min="2" max="2" width="13.5703125" customWidth="1"/>
    <col min="3" max="3" width="20.28515625" customWidth="1"/>
    <col min="4" max="4" width="18.85546875" customWidth="1"/>
    <col min="5" max="5" width="4.42578125" customWidth="1"/>
    <col min="6" max="6" width="4.5703125" customWidth="1"/>
    <col min="7" max="7" width="10.7109375" bestFit="1" customWidth="1"/>
    <col min="8" max="8" width="3.7109375" customWidth="1"/>
    <col min="9" max="9" width="11.140625" customWidth="1"/>
    <col min="10" max="10" width="11.85546875" customWidth="1"/>
    <col min="11" max="11" width="10.85546875" customWidth="1"/>
    <col min="12" max="12" width="11" customWidth="1"/>
    <col min="13" max="13" width="11.7109375" customWidth="1"/>
    <col min="14" max="14" width="13.7109375" customWidth="1"/>
    <col min="15" max="15" width="14.42578125" customWidth="1"/>
    <col min="16" max="16" width="13.28515625" customWidth="1"/>
    <col min="17" max="17" width="6.28515625" customWidth="1"/>
  </cols>
  <sheetData>
    <row r="1" spans="1:30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</row>
    <row r="2" spans="1:30">
      <c r="A2" s="218" t="s">
        <v>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</row>
    <row r="3" spans="1:30" ht="15.6" customHeight="1">
      <c r="A3" s="1"/>
    </row>
    <row r="4" spans="1:30" ht="69" customHeight="1">
      <c r="A4" s="219" t="s">
        <v>2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5.75">
      <c r="A5" s="2"/>
    </row>
    <row r="6" spans="1:30" ht="39.6" customHeight="1">
      <c r="A6" s="209" t="s">
        <v>3</v>
      </c>
      <c r="B6" s="209" t="s">
        <v>4</v>
      </c>
      <c r="C6" s="209" t="s">
        <v>5</v>
      </c>
      <c r="D6" s="209" t="s">
        <v>6</v>
      </c>
      <c r="E6" s="209" t="s">
        <v>7</v>
      </c>
      <c r="F6" s="209"/>
      <c r="G6" s="209"/>
      <c r="H6" s="209"/>
      <c r="I6" s="209" t="s">
        <v>187</v>
      </c>
      <c r="J6" s="209"/>
      <c r="K6" s="209"/>
      <c r="L6" s="209"/>
      <c r="M6" s="209"/>
      <c r="N6" s="209"/>
      <c r="O6" s="209"/>
      <c r="P6" s="209"/>
      <c r="Q6" s="209" t="s">
        <v>8</v>
      </c>
    </row>
    <row r="7" spans="1:30" ht="37.15" customHeight="1">
      <c r="A7" s="209"/>
      <c r="B7" s="209"/>
      <c r="C7" s="209"/>
      <c r="D7" s="209"/>
      <c r="E7" s="209" t="s">
        <v>6</v>
      </c>
      <c r="F7" s="209" t="s">
        <v>9</v>
      </c>
      <c r="G7" s="209" t="s">
        <v>10</v>
      </c>
      <c r="H7" s="209" t="s">
        <v>11</v>
      </c>
      <c r="I7" s="209" t="s">
        <v>186</v>
      </c>
      <c r="J7" s="209"/>
      <c r="K7" s="209" t="s">
        <v>12</v>
      </c>
      <c r="L7" s="209"/>
      <c r="M7" s="209" t="s">
        <v>13</v>
      </c>
      <c r="N7" s="209"/>
      <c r="O7" s="209" t="s">
        <v>14</v>
      </c>
      <c r="P7" s="209"/>
      <c r="Q7" s="209"/>
    </row>
    <row r="8" spans="1:30" ht="75" customHeight="1">
      <c r="A8" s="209"/>
      <c r="B8" s="209"/>
      <c r="C8" s="209"/>
      <c r="D8" s="209"/>
      <c r="E8" s="209"/>
      <c r="F8" s="209"/>
      <c r="G8" s="209"/>
      <c r="H8" s="209"/>
      <c r="I8" s="10" t="s">
        <v>15</v>
      </c>
      <c r="J8" s="10" t="s">
        <v>16</v>
      </c>
      <c r="K8" s="10" t="s">
        <v>15</v>
      </c>
      <c r="L8" s="10" t="s">
        <v>16</v>
      </c>
      <c r="M8" s="10" t="s">
        <v>15</v>
      </c>
      <c r="N8" s="10" t="s">
        <v>16</v>
      </c>
      <c r="O8" s="56" t="s">
        <v>128</v>
      </c>
      <c r="P8" s="56" t="s">
        <v>210</v>
      </c>
      <c r="Q8" s="209"/>
    </row>
    <row r="9" spans="1:30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</row>
    <row r="10" spans="1:30" ht="22.5">
      <c r="A10" s="143" t="s">
        <v>50</v>
      </c>
      <c r="B10" s="193" t="s">
        <v>17</v>
      </c>
      <c r="C10" s="193" t="s">
        <v>20</v>
      </c>
      <c r="D10" s="6" t="s">
        <v>18</v>
      </c>
      <c r="E10" s="7"/>
      <c r="F10" s="6"/>
      <c r="G10" s="6"/>
      <c r="H10" s="6"/>
      <c r="I10" s="8">
        <f t="shared" ref="I10:P10" si="0">I16+I48+I137</f>
        <v>1057699.3477499997</v>
      </c>
      <c r="J10" s="8">
        <f t="shared" si="0"/>
        <v>980041.85256999964</v>
      </c>
      <c r="K10" s="21">
        <f t="shared" si="0"/>
        <v>617046.52372000017</v>
      </c>
      <c r="L10" s="21">
        <f t="shared" si="0"/>
        <v>595256.15604000003</v>
      </c>
      <c r="M10" s="21">
        <f t="shared" si="0"/>
        <v>1291910.2863899996</v>
      </c>
      <c r="N10" s="13">
        <f t="shared" si="0"/>
        <v>1236369.5604099997</v>
      </c>
      <c r="O10" s="13">
        <f t="shared" si="0"/>
        <v>1134718.7751700003</v>
      </c>
      <c r="P10" s="13">
        <f t="shared" si="0"/>
        <v>1195155.95689</v>
      </c>
      <c r="Q10" s="8"/>
    </row>
    <row r="11" spans="1:30">
      <c r="A11" s="144"/>
      <c r="B11" s="193"/>
      <c r="C11" s="193"/>
      <c r="D11" s="6" t="s">
        <v>19</v>
      </c>
      <c r="E11" s="7"/>
      <c r="F11" s="6"/>
      <c r="G11" s="6"/>
      <c r="H11" s="6"/>
      <c r="I11" s="9"/>
      <c r="J11" s="9"/>
      <c r="K11" s="9"/>
      <c r="L11" s="9"/>
      <c r="M11" s="9"/>
      <c r="N11" s="11"/>
      <c r="O11" s="11"/>
      <c r="P11" s="11"/>
      <c r="Q11" s="9"/>
    </row>
    <row r="12" spans="1:30" ht="54.6" customHeight="1">
      <c r="A12" s="144"/>
      <c r="B12" s="193"/>
      <c r="C12" s="193"/>
      <c r="D12" s="6" t="s">
        <v>21</v>
      </c>
      <c r="E12" s="4" t="s">
        <v>23</v>
      </c>
      <c r="F12" s="9" t="s">
        <v>82</v>
      </c>
      <c r="G12" s="9" t="s">
        <v>82</v>
      </c>
      <c r="H12" s="9" t="s">
        <v>82</v>
      </c>
      <c r="I12" s="8">
        <f t="shared" ref="I12:P12" si="1">I19+I52+I139</f>
        <v>1022034.2948299998</v>
      </c>
      <c r="J12" s="8">
        <f t="shared" si="1"/>
        <v>971198.57528999972</v>
      </c>
      <c r="K12" s="8">
        <f t="shared" si="1"/>
        <v>617004.98172000004</v>
      </c>
      <c r="L12" s="8">
        <f t="shared" si="1"/>
        <v>595214.61404000013</v>
      </c>
      <c r="M12" s="8">
        <f t="shared" si="1"/>
        <v>1215823.9324099994</v>
      </c>
      <c r="N12" s="29">
        <f t="shared" si="1"/>
        <v>1194374.0023099997</v>
      </c>
      <c r="O12" s="29">
        <f t="shared" si="1"/>
        <v>1103957.74217</v>
      </c>
      <c r="P12" s="29">
        <f t="shared" si="1"/>
        <v>1158260.65689</v>
      </c>
      <c r="Q12" s="8"/>
    </row>
    <row r="13" spans="1:30" ht="76.150000000000006" customHeight="1">
      <c r="A13" s="144"/>
      <c r="B13" s="193"/>
      <c r="C13" s="193"/>
      <c r="D13" s="6" t="s">
        <v>22</v>
      </c>
      <c r="E13" s="4" t="s">
        <v>28</v>
      </c>
      <c r="F13" s="9" t="s">
        <v>82</v>
      </c>
      <c r="G13" s="9" t="s">
        <v>82</v>
      </c>
      <c r="H13" s="9" t="s">
        <v>82</v>
      </c>
      <c r="I13" s="8">
        <f t="shared" ref="I13:P13" si="2">I140</f>
        <v>16174.957509999998</v>
      </c>
      <c r="J13" s="8">
        <f t="shared" si="2"/>
        <v>5354.6110599999993</v>
      </c>
      <c r="K13" s="8">
        <f t="shared" si="2"/>
        <v>0</v>
      </c>
      <c r="L13" s="8">
        <f t="shared" si="2"/>
        <v>0</v>
      </c>
      <c r="M13" s="8">
        <f t="shared" si="2"/>
        <v>20698.819380000001</v>
      </c>
      <c r="N13" s="29">
        <f>N140</f>
        <v>14396.60678</v>
      </c>
      <c r="O13" s="29">
        <f t="shared" si="2"/>
        <v>28667.7</v>
      </c>
      <c r="P13" s="29">
        <f t="shared" si="2"/>
        <v>36895.300000000003</v>
      </c>
      <c r="Q13" s="8"/>
    </row>
    <row r="14" spans="1:30" ht="23.45" customHeight="1">
      <c r="A14" s="144"/>
      <c r="B14" s="193"/>
      <c r="C14" s="193"/>
      <c r="D14" s="6" t="s">
        <v>29</v>
      </c>
      <c r="E14" s="4" t="s">
        <v>30</v>
      </c>
      <c r="F14" s="9" t="s">
        <v>82</v>
      </c>
      <c r="G14" s="9" t="s">
        <v>82</v>
      </c>
      <c r="H14" s="9" t="s">
        <v>82</v>
      </c>
      <c r="I14" s="8">
        <f>I50</f>
        <v>1350</v>
      </c>
      <c r="J14" s="8">
        <f>J50</f>
        <v>0</v>
      </c>
      <c r="K14" s="11"/>
      <c r="L14" s="11"/>
      <c r="M14" s="29">
        <f>M50</f>
        <v>0</v>
      </c>
      <c r="N14" s="11">
        <f>N50</f>
        <v>0</v>
      </c>
      <c r="O14" s="11"/>
      <c r="P14" s="11"/>
      <c r="Q14" s="8"/>
    </row>
    <row r="15" spans="1:30" ht="64.150000000000006" customHeight="1">
      <c r="A15" s="144"/>
      <c r="B15" s="193"/>
      <c r="C15" s="193"/>
      <c r="D15" s="6" t="s">
        <v>31</v>
      </c>
      <c r="E15" s="4" t="s">
        <v>32</v>
      </c>
      <c r="F15" s="9" t="s">
        <v>82</v>
      </c>
      <c r="G15" s="9" t="s">
        <v>82</v>
      </c>
      <c r="H15" s="9" t="s">
        <v>82</v>
      </c>
      <c r="I15" s="8">
        <f t="shared" ref="I15:P15" si="3">I18+I51</f>
        <v>18140.095410000002</v>
      </c>
      <c r="J15" s="8">
        <f t="shared" si="3"/>
        <v>3488.6662200000001</v>
      </c>
      <c r="K15" s="29">
        <f t="shared" si="3"/>
        <v>41.542000000000002</v>
      </c>
      <c r="L15" s="29">
        <f t="shared" si="3"/>
        <v>41.542000000000002</v>
      </c>
      <c r="M15" s="13">
        <f t="shared" si="3"/>
        <v>55387.534599999999</v>
      </c>
      <c r="N15" s="29">
        <f t="shared" si="3"/>
        <v>27598.95132</v>
      </c>
      <c r="O15" s="11">
        <f t="shared" si="3"/>
        <v>2093.3330000000001</v>
      </c>
      <c r="P15" s="11">
        <f t="shared" si="3"/>
        <v>0</v>
      </c>
      <c r="Q15" s="8"/>
    </row>
    <row r="16" spans="1:30" ht="22.5">
      <c r="A16" s="185" t="s">
        <v>42</v>
      </c>
      <c r="B16" s="193" t="s">
        <v>26</v>
      </c>
      <c r="C16" s="193" t="s">
        <v>24</v>
      </c>
      <c r="D16" s="6" t="s">
        <v>18</v>
      </c>
      <c r="E16" s="4"/>
      <c r="F16" s="6"/>
      <c r="G16" s="6"/>
      <c r="H16" s="6"/>
      <c r="I16" s="21">
        <f t="shared" ref="I16:P16" si="4">I18+I19</f>
        <v>308761.00201</v>
      </c>
      <c r="J16" s="21">
        <f t="shared" si="4"/>
        <v>275918.93293999997</v>
      </c>
      <c r="K16" s="21">
        <f t="shared" si="4"/>
        <v>172473.89879000001</v>
      </c>
      <c r="L16" s="21">
        <f t="shared" si="4"/>
        <v>161876.04589000001</v>
      </c>
      <c r="M16" s="21">
        <f t="shared" si="4"/>
        <v>378197.64860000001</v>
      </c>
      <c r="N16" s="13">
        <f t="shared" si="4"/>
        <v>352216.48672000004</v>
      </c>
      <c r="O16" s="13">
        <f t="shared" si="4"/>
        <v>298621.70000000007</v>
      </c>
      <c r="P16" s="13">
        <f t="shared" si="4"/>
        <v>316329.7</v>
      </c>
      <c r="Q16" s="8"/>
    </row>
    <row r="17" spans="1:17">
      <c r="A17" s="183"/>
      <c r="B17" s="193"/>
      <c r="C17" s="193"/>
      <c r="D17" s="6" t="s">
        <v>19</v>
      </c>
      <c r="E17" s="4"/>
      <c r="F17" s="6"/>
      <c r="G17" s="6"/>
      <c r="H17" s="6"/>
      <c r="I17" s="21"/>
      <c r="J17" s="21"/>
      <c r="K17" s="21"/>
      <c r="L17" s="21"/>
      <c r="M17" s="21"/>
      <c r="N17" s="22"/>
      <c r="O17" s="22"/>
      <c r="P17" s="22"/>
      <c r="Q17" s="8"/>
    </row>
    <row r="18" spans="1:17" ht="78.75">
      <c r="A18" s="183"/>
      <c r="B18" s="193"/>
      <c r="C18" s="193"/>
      <c r="D18" s="6" t="s">
        <v>31</v>
      </c>
      <c r="E18" s="4" t="s">
        <v>32</v>
      </c>
      <c r="F18" s="9" t="s">
        <v>82</v>
      </c>
      <c r="G18" s="9" t="s">
        <v>82</v>
      </c>
      <c r="H18" s="9" t="s">
        <v>82</v>
      </c>
      <c r="I18" s="21">
        <f>I30+I31+I37+I38</f>
        <v>14459.438</v>
      </c>
      <c r="J18" s="13">
        <f>+J33</f>
        <v>0</v>
      </c>
      <c r="K18" s="21"/>
      <c r="L18" s="21"/>
      <c r="M18" s="21">
        <f>M30+M31+M37+M38+M39+M40+M41+M42+M43+M44+M45+M46+M47</f>
        <v>31288.729600000002</v>
      </c>
      <c r="N18" s="13">
        <f>N30+N31+N37+N38+N39+N40+N41+N42+N43+N44+N45+N46+N47</f>
        <v>14828.115889999999</v>
      </c>
      <c r="O18" s="22"/>
      <c r="P18" s="22"/>
      <c r="Q18" s="8"/>
    </row>
    <row r="19" spans="1:17" ht="56.25">
      <c r="A19" s="195"/>
      <c r="B19" s="193"/>
      <c r="C19" s="193"/>
      <c r="D19" s="6" t="s">
        <v>21</v>
      </c>
      <c r="E19" s="4" t="s">
        <v>23</v>
      </c>
      <c r="F19" s="9" t="s">
        <v>82</v>
      </c>
      <c r="G19" s="9" t="s">
        <v>82</v>
      </c>
      <c r="H19" s="9" t="s">
        <v>82</v>
      </c>
      <c r="I19" s="21">
        <f>I20+I21+I22+I23+I24+I25+I26+I28+I29+I32+I35+I36</f>
        <v>294301.56400999997</v>
      </c>
      <c r="J19" s="21">
        <f>J20+J21+J22+J23+J24+J25+J26+J28+J29+J32+J35+J36</f>
        <v>275918.93293999997</v>
      </c>
      <c r="K19" s="21">
        <f>K20+K21+K22+K23+K24+K25+K26+K28+K29++K34+K35+K36</f>
        <v>172473.89879000001</v>
      </c>
      <c r="L19" s="21">
        <f>L20+L21+L22+L23+L24+L25+L26+L28+L29+L34+L35+L36</f>
        <v>161876.04589000001</v>
      </c>
      <c r="M19" s="21">
        <f>M20++M21+M22+M23+M24+M25+M26+M28+M29+M34+M35+M36</f>
        <v>346908.91899999999</v>
      </c>
      <c r="N19" s="13">
        <f>N20++N21+N22+N23+N24+N25+N26+N27+N28+N29+N34+N35+N36</f>
        <v>337388.37083000003</v>
      </c>
      <c r="O19" s="13">
        <f>O20+O21+O22+O23+O24+O25++O26+O28+O29+O35+O36</f>
        <v>298621.70000000007</v>
      </c>
      <c r="P19" s="13">
        <f>P20+P21+P22+P23+P24+P25+P26+P28+P29+P34+P35+P36</f>
        <v>316329.7</v>
      </c>
      <c r="Q19" s="8"/>
    </row>
    <row r="20" spans="1:17" ht="181.15" customHeight="1">
      <c r="A20" s="32" t="s">
        <v>45</v>
      </c>
      <c r="B20" s="33" t="s">
        <v>33</v>
      </c>
      <c r="C20" s="33" t="s">
        <v>34</v>
      </c>
      <c r="D20" s="33" t="s">
        <v>21</v>
      </c>
      <c r="E20" s="34" t="s">
        <v>23</v>
      </c>
      <c r="F20" s="34" t="s">
        <v>35</v>
      </c>
      <c r="G20" s="34" t="s">
        <v>36</v>
      </c>
      <c r="H20" s="35">
        <v>611</v>
      </c>
      <c r="I20" s="21">
        <v>242.6</v>
      </c>
      <c r="J20" s="21">
        <v>232.5</v>
      </c>
      <c r="K20" s="21">
        <v>140</v>
      </c>
      <c r="L20" s="21">
        <v>140</v>
      </c>
      <c r="M20" s="21">
        <v>477.6</v>
      </c>
      <c r="N20" s="13">
        <v>280</v>
      </c>
      <c r="O20" s="13">
        <v>777.6</v>
      </c>
      <c r="P20" s="13">
        <v>777.6</v>
      </c>
      <c r="Q20" s="21"/>
    </row>
    <row r="21" spans="1:17" ht="37.15" customHeight="1">
      <c r="A21" s="185" t="s">
        <v>43</v>
      </c>
      <c r="B21" s="148" t="s">
        <v>33</v>
      </c>
      <c r="C21" s="148" t="s">
        <v>37</v>
      </c>
      <c r="D21" s="148" t="s">
        <v>21</v>
      </c>
      <c r="E21" s="220" t="s">
        <v>23</v>
      </c>
      <c r="F21" s="221">
        <v>1004</v>
      </c>
      <c r="G21" s="186" t="s">
        <v>38</v>
      </c>
      <c r="H21" s="9">
        <v>321</v>
      </c>
      <c r="I21" s="21">
        <v>1085.5117700000001</v>
      </c>
      <c r="J21" s="21">
        <v>1084.49899</v>
      </c>
      <c r="K21" s="21">
        <v>819.87580000000003</v>
      </c>
      <c r="L21" s="21">
        <v>818.71412999999995</v>
      </c>
      <c r="M21" s="21">
        <v>2281.9</v>
      </c>
      <c r="N21" s="13">
        <v>1335.52819</v>
      </c>
      <c r="O21" s="13">
        <v>3281.9</v>
      </c>
      <c r="P21" s="13">
        <v>3281.9</v>
      </c>
      <c r="Q21" s="8"/>
    </row>
    <row r="22" spans="1:17" ht="51" customHeight="1">
      <c r="A22" s="195"/>
      <c r="B22" s="148"/>
      <c r="C22" s="148"/>
      <c r="D22" s="148"/>
      <c r="E22" s="220"/>
      <c r="F22" s="221"/>
      <c r="G22" s="186"/>
      <c r="H22" s="9">
        <v>244</v>
      </c>
      <c r="I22" s="21">
        <v>14.49023</v>
      </c>
      <c r="J22" s="21">
        <v>11.23954</v>
      </c>
      <c r="K22" s="21">
        <v>7.8476900000000001</v>
      </c>
      <c r="L22" s="21">
        <v>7.8476900000000001</v>
      </c>
      <c r="M22" s="21">
        <v>65.599999999999994</v>
      </c>
      <c r="N22" s="13">
        <v>12.10713</v>
      </c>
      <c r="O22" s="13">
        <v>65.599999999999994</v>
      </c>
      <c r="P22" s="13">
        <v>65.599999999999994</v>
      </c>
      <c r="Q22" s="8"/>
    </row>
    <row r="23" spans="1:17" ht="237.6" customHeight="1">
      <c r="A23" s="44" t="s">
        <v>135</v>
      </c>
      <c r="B23" s="38" t="s">
        <v>97</v>
      </c>
      <c r="C23" s="38" t="s">
        <v>129</v>
      </c>
      <c r="D23" s="39" t="s">
        <v>21</v>
      </c>
      <c r="E23" s="40" t="s">
        <v>23</v>
      </c>
      <c r="F23" s="40" t="s">
        <v>35</v>
      </c>
      <c r="G23" s="34" t="s">
        <v>40</v>
      </c>
      <c r="H23" s="41">
        <v>611</v>
      </c>
      <c r="I23" s="21">
        <v>60126.588900000002</v>
      </c>
      <c r="J23" s="21">
        <v>60126.588900000002</v>
      </c>
      <c r="K23" s="21">
        <v>31194.9</v>
      </c>
      <c r="L23" s="21">
        <v>31124.789059999999</v>
      </c>
      <c r="M23" s="21">
        <v>70798.19</v>
      </c>
      <c r="N23" s="13">
        <v>69156.62</v>
      </c>
      <c r="O23" s="13">
        <v>67668.5</v>
      </c>
      <c r="P23" s="13">
        <v>67668.5</v>
      </c>
      <c r="Q23" s="8"/>
    </row>
    <row r="24" spans="1:17" ht="41.45" customHeight="1">
      <c r="A24" s="185" t="s">
        <v>44</v>
      </c>
      <c r="B24" s="143" t="s">
        <v>33</v>
      </c>
      <c r="C24" s="143" t="s">
        <v>39</v>
      </c>
      <c r="D24" s="143" t="s">
        <v>21</v>
      </c>
      <c r="E24" s="173" t="s">
        <v>23</v>
      </c>
      <c r="F24" s="173" t="s">
        <v>35</v>
      </c>
      <c r="G24" s="115" t="s">
        <v>130</v>
      </c>
      <c r="H24" s="9">
        <v>611</v>
      </c>
      <c r="I24" s="21">
        <v>111049.85765000001</v>
      </c>
      <c r="J24" s="21">
        <v>93793.503760000007</v>
      </c>
      <c r="K24" s="21">
        <v>66993.934999999998</v>
      </c>
      <c r="L24" s="21">
        <v>56768.079610000001</v>
      </c>
      <c r="M24" s="21">
        <v>137177.03404999999</v>
      </c>
      <c r="N24" s="13">
        <v>130625.19194</v>
      </c>
      <c r="O24" s="13">
        <v>119110.36</v>
      </c>
      <c r="P24" s="13">
        <v>136352.72</v>
      </c>
      <c r="Q24" s="8"/>
    </row>
    <row r="25" spans="1:17" ht="28.9" customHeight="1">
      <c r="A25" s="147"/>
      <c r="B25" s="147"/>
      <c r="C25" s="147"/>
      <c r="D25" s="144"/>
      <c r="E25" s="174"/>
      <c r="F25" s="174"/>
      <c r="G25" s="116"/>
      <c r="H25" s="41">
        <v>612</v>
      </c>
      <c r="I25" s="21">
        <v>5084.1564600000002</v>
      </c>
      <c r="J25" s="21">
        <v>3972.2527500000001</v>
      </c>
      <c r="K25" s="21">
        <v>2483.5273000000002</v>
      </c>
      <c r="L25" s="21">
        <v>2227.07168</v>
      </c>
      <c r="M25" s="21">
        <v>4906.1029500000004</v>
      </c>
      <c r="N25" s="13">
        <v>4783.8212999999996</v>
      </c>
      <c r="O25" s="23">
        <v>3216.64</v>
      </c>
      <c r="P25" s="23">
        <v>3682.28</v>
      </c>
      <c r="Q25" s="8"/>
    </row>
    <row r="26" spans="1:17" ht="15" customHeight="1">
      <c r="A26" s="176" t="s">
        <v>136</v>
      </c>
      <c r="B26" s="148" t="s">
        <v>97</v>
      </c>
      <c r="C26" s="148" t="s">
        <v>131</v>
      </c>
      <c r="D26" s="147"/>
      <c r="E26" s="174"/>
      <c r="F26" s="174"/>
      <c r="G26" s="115" t="s">
        <v>95</v>
      </c>
      <c r="H26" s="131">
        <v>611</v>
      </c>
      <c r="I26" s="124">
        <v>4444.1059999999998</v>
      </c>
      <c r="J26" s="124">
        <v>4444.1059999999998</v>
      </c>
      <c r="K26" s="124">
        <v>1771.61</v>
      </c>
      <c r="L26" s="124">
        <v>1771.61</v>
      </c>
      <c r="M26" s="124">
        <v>3574.2215999999999</v>
      </c>
      <c r="N26" s="127">
        <v>3566.9315999999999</v>
      </c>
      <c r="O26" s="111">
        <v>0</v>
      </c>
      <c r="P26" s="111">
        <v>0</v>
      </c>
      <c r="Q26" s="119"/>
    </row>
    <row r="27" spans="1:17" ht="15" customHeight="1">
      <c r="A27" s="176"/>
      <c r="B27" s="148"/>
      <c r="C27" s="148"/>
      <c r="D27" s="147"/>
      <c r="E27" s="174"/>
      <c r="F27" s="174"/>
      <c r="G27" s="140"/>
      <c r="H27" s="140"/>
      <c r="I27" s="140"/>
      <c r="J27" s="140"/>
      <c r="K27" s="140"/>
      <c r="L27" s="140"/>
      <c r="M27" s="140"/>
      <c r="N27" s="129"/>
      <c r="O27" s="140"/>
      <c r="P27" s="140"/>
      <c r="Q27" s="120"/>
    </row>
    <row r="28" spans="1:17" ht="54.6" customHeight="1">
      <c r="A28" s="176"/>
      <c r="B28" s="148"/>
      <c r="C28" s="148"/>
      <c r="D28" s="156"/>
      <c r="E28" s="175"/>
      <c r="F28" s="174"/>
      <c r="G28" s="34" t="s">
        <v>95</v>
      </c>
      <c r="H28" s="9">
        <v>612</v>
      </c>
      <c r="I28" s="21">
        <v>131.476</v>
      </c>
      <c r="J28" s="21">
        <v>131.476</v>
      </c>
      <c r="K28" s="21">
        <v>51.747</v>
      </c>
      <c r="L28" s="21">
        <v>51.747</v>
      </c>
      <c r="M28" s="21">
        <v>89.459400000000002</v>
      </c>
      <c r="N28" s="13">
        <v>89.459400000000002</v>
      </c>
      <c r="O28" s="22">
        <v>0</v>
      </c>
      <c r="P28" s="22">
        <v>0</v>
      </c>
      <c r="Q28" s="8"/>
    </row>
    <row r="29" spans="1:17" ht="105.6" customHeight="1">
      <c r="A29" s="176" t="s">
        <v>99</v>
      </c>
      <c r="B29" s="148" t="s">
        <v>97</v>
      </c>
      <c r="C29" s="148" t="s">
        <v>134</v>
      </c>
      <c r="D29" s="50" t="s">
        <v>21</v>
      </c>
      <c r="E29" s="51" t="s">
        <v>23</v>
      </c>
      <c r="F29" s="174"/>
      <c r="G29" s="115" t="s">
        <v>133</v>
      </c>
      <c r="H29" s="12">
        <v>612</v>
      </c>
      <c r="I29" s="21">
        <v>768.35699999999997</v>
      </c>
      <c r="J29" s="21">
        <v>768.35699999999997</v>
      </c>
      <c r="K29" s="21">
        <v>29.655999999999999</v>
      </c>
      <c r="L29" s="21">
        <v>29.655999999999999</v>
      </c>
      <c r="M29" s="21">
        <v>641.98099999999999</v>
      </c>
      <c r="N29" s="13">
        <v>641.97987000000001</v>
      </c>
      <c r="O29" s="22">
        <v>0</v>
      </c>
      <c r="P29" s="22">
        <v>0</v>
      </c>
      <c r="Q29" s="8"/>
    </row>
    <row r="30" spans="1:17" ht="105.6" customHeight="1">
      <c r="A30" s="177"/>
      <c r="B30" s="177"/>
      <c r="C30" s="177"/>
      <c r="D30" s="178" t="s">
        <v>31</v>
      </c>
      <c r="E30" s="180" t="s">
        <v>32</v>
      </c>
      <c r="F30" s="139"/>
      <c r="G30" s="117"/>
      <c r="H30" s="42">
        <v>243</v>
      </c>
      <c r="I30" s="21">
        <v>3443.62</v>
      </c>
      <c r="J30" s="21"/>
      <c r="K30" s="21"/>
      <c r="L30" s="21"/>
      <c r="M30" s="21">
        <v>3358.59211</v>
      </c>
      <c r="N30" s="13">
        <v>912.14535000000001</v>
      </c>
      <c r="O30" s="22">
        <v>0</v>
      </c>
      <c r="P30" s="22">
        <v>0</v>
      </c>
      <c r="Q30" s="8"/>
    </row>
    <row r="31" spans="1:17" ht="70.900000000000006" customHeight="1">
      <c r="A31" s="177"/>
      <c r="B31" s="177"/>
      <c r="C31" s="177"/>
      <c r="D31" s="179"/>
      <c r="E31" s="181"/>
      <c r="F31" s="140"/>
      <c r="G31" s="160"/>
      <c r="H31" s="42">
        <v>414</v>
      </c>
      <c r="I31" s="21">
        <v>3440.06</v>
      </c>
      <c r="J31" s="21"/>
      <c r="K31" s="21"/>
      <c r="L31" s="21"/>
      <c r="M31" s="21">
        <v>2592.7999199999999</v>
      </c>
      <c r="N31" s="24">
        <v>0</v>
      </c>
      <c r="O31" s="22">
        <v>0</v>
      </c>
      <c r="P31" s="22">
        <v>0</v>
      </c>
      <c r="Q31" s="8"/>
    </row>
    <row r="32" spans="1:17" ht="27" customHeight="1">
      <c r="A32" s="183" t="s">
        <v>137</v>
      </c>
      <c r="B32" s="144" t="s">
        <v>97</v>
      </c>
      <c r="C32" s="144" t="s">
        <v>98</v>
      </c>
      <c r="D32" s="225" t="s">
        <v>21</v>
      </c>
      <c r="E32" s="228" t="s">
        <v>23</v>
      </c>
      <c r="F32" s="231" t="s">
        <v>35</v>
      </c>
      <c r="G32" s="224" t="s">
        <v>92</v>
      </c>
      <c r="H32" s="131">
        <v>612</v>
      </c>
      <c r="I32" s="124">
        <v>1680</v>
      </c>
      <c r="J32" s="124">
        <v>1680</v>
      </c>
      <c r="K32" s="124"/>
      <c r="L32" s="124"/>
      <c r="M32" s="124"/>
      <c r="N32" s="127"/>
      <c r="O32" s="111"/>
      <c r="P32" s="111"/>
      <c r="Q32" s="119"/>
    </row>
    <row r="33" spans="1:17" ht="76.900000000000006" customHeight="1">
      <c r="A33" s="147"/>
      <c r="B33" s="147"/>
      <c r="C33" s="147"/>
      <c r="D33" s="226"/>
      <c r="E33" s="229"/>
      <c r="F33" s="200"/>
      <c r="G33" s="139"/>
      <c r="H33" s="139"/>
      <c r="I33" s="125"/>
      <c r="J33" s="125"/>
      <c r="K33" s="125"/>
      <c r="L33" s="125"/>
      <c r="M33" s="125"/>
      <c r="N33" s="128"/>
      <c r="O33" s="157"/>
      <c r="P33" s="157"/>
      <c r="Q33" s="130"/>
    </row>
    <row r="34" spans="1:17" ht="110.45" hidden="1" customHeight="1">
      <c r="A34" s="156"/>
      <c r="B34" s="156"/>
      <c r="C34" s="156"/>
      <c r="D34" s="227"/>
      <c r="E34" s="230"/>
      <c r="F34" s="201"/>
      <c r="G34" s="140"/>
      <c r="H34" s="140"/>
      <c r="I34" s="140"/>
      <c r="J34" s="140"/>
      <c r="K34" s="126"/>
      <c r="L34" s="126"/>
      <c r="M34" s="126"/>
      <c r="N34" s="129"/>
      <c r="O34" s="112"/>
      <c r="P34" s="112"/>
      <c r="Q34" s="120"/>
    </row>
    <row r="35" spans="1:17" ht="53.45" customHeight="1">
      <c r="A35" s="185" t="s">
        <v>138</v>
      </c>
      <c r="B35" s="143" t="s">
        <v>33</v>
      </c>
      <c r="C35" s="148" t="s">
        <v>96</v>
      </c>
      <c r="D35" s="148" t="s">
        <v>21</v>
      </c>
      <c r="E35" s="220" t="s">
        <v>23</v>
      </c>
      <c r="F35" s="220" t="s">
        <v>35</v>
      </c>
      <c r="G35" s="194" t="s">
        <v>41</v>
      </c>
      <c r="H35" s="9">
        <v>611</v>
      </c>
      <c r="I35" s="21">
        <v>108879.7016</v>
      </c>
      <c r="J35" s="21">
        <v>108879.7016</v>
      </c>
      <c r="K35" s="21">
        <v>68980.800000000003</v>
      </c>
      <c r="L35" s="21">
        <v>68936.530719999995</v>
      </c>
      <c r="M35" s="21">
        <v>126896.83</v>
      </c>
      <c r="N35" s="13">
        <v>126896.7314</v>
      </c>
      <c r="O35" s="13">
        <v>104501.1</v>
      </c>
      <c r="P35" s="13">
        <v>104501.1</v>
      </c>
      <c r="Q35" s="8"/>
    </row>
    <row r="36" spans="1:17" ht="217.15" customHeight="1">
      <c r="A36" s="195"/>
      <c r="B36" s="155"/>
      <c r="C36" s="148"/>
      <c r="D36" s="148"/>
      <c r="E36" s="220"/>
      <c r="F36" s="220"/>
      <c r="G36" s="194"/>
      <c r="H36" s="9">
        <v>612</v>
      </c>
      <c r="I36" s="21">
        <v>794.71839999999997</v>
      </c>
      <c r="J36" s="21">
        <v>794.70839999999998</v>
      </c>
      <c r="K36" s="21"/>
      <c r="L36" s="21"/>
      <c r="M36" s="21"/>
      <c r="N36" s="13"/>
      <c r="O36" s="13"/>
      <c r="P36" s="13"/>
      <c r="Q36" s="8"/>
    </row>
    <row r="37" spans="1:17" ht="94.9" customHeight="1">
      <c r="A37" s="185" t="s">
        <v>139</v>
      </c>
      <c r="B37" s="143" t="s">
        <v>97</v>
      </c>
      <c r="C37" s="54" t="s">
        <v>108</v>
      </c>
      <c r="D37" s="136" t="s">
        <v>31</v>
      </c>
      <c r="E37" s="173" t="s">
        <v>32</v>
      </c>
      <c r="F37" s="173" t="s">
        <v>35</v>
      </c>
      <c r="G37" s="224" t="s">
        <v>100</v>
      </c>
      <c r="H37" s="131">
        <v>243</v>
      </c>
      <c r="I37" s="21">
        <v>7500</v>
      </c>
      <c r="J37" s="21"/>
      <c r="K37" s="21"/>
      <c r="L37" s="21"/>
      <c r="M37" s="21"/>
      <c r="N37" s="13">
        <v>0</v>
      </c>
      <c r="O37" s="13"/>
      <c r="P37" s="13"/>
      <c r="Q37" s="8"/>
    </row>
    <row r="38" spans="1:17" ht="96" customHeight="1">
      <c r="A38" s="156"/>
      <c r="B38" s="156"/>
      <c r="C38" s="39" t="s">
        <v>132</v>
      </c>
      <c r="D38" s="137"/>
      <c r="E38" s="174"/>
      <c r="F38" s="174"/>
      <c r="G38" s="139"/>
      <c r="H38" s="140"/>
      <c r="I38" s="21">
        <v>75.757999999999996</v>
      </c>
      <c r="J38" s="21"/>
      <c r="K38" s="21"/>
      <c r="L38" s="21"/>
      <c r="M38" s="21"/>
      <c r="N38" s="13">
        <v>0</v>
      </c>
      <c r="O38" s="13"/>
      <c r="P38" s="13"/>
      <c r="Q38" s="8"/>
    </row>
    <row r="39" spans="1:17" ht="96" customHeight="1">
      <c r="A39" s="185" t="s">
        <v>188</v>
      </c>
      <c r="B39" s="143" t="s">
        <v>97</v>
      </c>
      <c r="C39" s="54" t="s">
        <v>108</v>
      </c>
      <c r="D39" s="137"/>
      <c r="E39" s="174"/>
      <c r="F39" s="174"/>
      <c r="G39" s="139"/>
      <c r="H39" s="104">
        <v>414</v>
      </c>
      <c r="I39" s="21"/>
      <c r="J39" s="21"/>
      <c r="K39" s="21"/>
      <c r="L39" s="21"/>
      <c r="M39" s="21">
        <v>7500</v>
      </c>
      <c r="N39" s="13">
        <v>7500</v>
      </c>
      <c r="O39" s="13">
        <v>0</v>
      </c>
      <c r="P39" s="13">
        <v>0</v>
      </c>
      <c r="Q39" s="8"/>
    </row>
    <row r="40" spans="1:17" ht="96" customHeight="1">
      <c r="A40" s="195"/>
      <c r="B40" s="155"/>
      <c r="C40" s="54" t="s">
        <v>132</v>
      </c>
      <c r="D40" s="137"/>
      <c r="E40" s="174"/>
      <c r="F40" s="174"/>
      <c r="G40" s="140"/>
      <c r="H40" s="107"/>
      <c r="I40" s="21"/>
      <c r="J40" s="21"/>
      <c r="K40" s="21"/>
      <c r="L40" s="21"/>
      <c r="M40" s="21">
        <v>1864.0350000000001</v>
      </c>
      <c r="N40" s="13">
        <v>1864.03494</v>
      </c>
      <c r="O40" s="13">
        <v>0</v>
      </c>
      <c r="P40" s="13"/>
      <c r="Q40" s="8"/>
    </row>
    <row r="41" spans="1:17" ht="104.45" customHeight="1">
      <c r="A41" s="55" t="s">
        <v>189</v>
      </c>
      <c r="B41" s="57" t="s">
        <v>97</v>
      </c>
      <c r="C41" s="54" t="s">
        <v>190</v>
      </c>
      <c r="D41" s="137"/>
      <c r="E41" s="174"/>
      <c r="F41" s="174"/>
      <c r="G41" s="53" t="s">
        <v>191</v>
      </c>
      <c r="H41" s="108"/>
      <c r="I41" s="21"/>
      <c r="J41" s="21"/>
      <c r="K41" s="21"/>
      <c r="L41" s="21"/>
      <c r="M41" s="21">
        <v>80.5</v>
      </c>
      <c r="N41" s="13">
        <v>0</v>
      </c>
      <c r="O41" s="13">
        <v>0</v>
      </c>
      <c r="P41" s="13">
        <v>0</v>
      </c>
      <c r="Q41" s="8"/>
    </row>
    <row r="42" spans="1:17" ht="55.15" customHeight="1">
      <c r="A42" s="58" t="s">
        <v>192</v>
      </c>
      <c r="B42" s="57" t="s">
        <v>97</v>
      </c>
      <c r="C42" s="54" t="s">
        <v>193</v>
      </c>
      <c r="D42" s="137"/>
      <c r="E42" s="174"/>
      <c r="F42" s="174"/>
      <c r="G42" s="53" t="s">
        <v>194</v>
      </c>
      <c r="H42" s="108"/>
      <c r="I42" s="21"/>
      <c r="J42" s="21"/>
      <c r="K42" s="21"/>
      <c r="L42" s="21"/>
      <c r="M42" s="21">
        <v>18.728000000000002</v>
      </c>
      <c r="N42" s="13">
        <v>18.728000000000002</v>
      </c>
      <c r="O42" s="13">
        <v>0</v>
      </c>
      <c r="P42" s="13">
        <v>0</v>
      </c>
      <c r="Q42" s="8"/>
    </row>
    <row r="43" spans="1:17" ht="55.15" customHeight="1">
      <c r="A43" s="52" t="s">
        <v>195</v>
      </c>
      <c r="B43" s="57" t="s">
        <v>97</v>
      </c>
      <c r="C43" s="54" t="s">
        <v>196</v>
      </c>
      <c r="D43" s="137"/>
      <c r="E43" s="174"/>
      <c r="F43" s="174"/>
      <c r="G43" s="53" t="s">
        <v>197</v>
      </c>
      <c r="H43" s="109"/>
      <c r="I43" s="21"/>
      <c r="J43" s="21"/>
      <c r="K43" s="21"/>
      <c r="L43" s="21"/>
      <c r="M43" s="21">
        <v>200.39099999999999</v>
      </c>
      <c r="N43" s="13">
        <v>200.39099999999999</v>
      </c>
      <c r="O43" s="13">
        <v>0</v>
      </c>
      <c r="P43" s="13">
        <v>0</v>
      </c>
      <c r="Q43" s="8"/>
    </row>
    <row r="44" spans="1:17" ht="65.45" customHeight="1">
      <c r="A44" s="52" t="s">
        <v>198</v>
      </c>
      <c r="B44" s="57" t="s">
        <v>97</v>
      </c>
      <c r="C44" s="93" t="s">
        <v>233</v>
      </c>
      <c r="D44" s="137"/>
      <c r="E44" s="174"/>
      <c r="F44" s="174"/>
      <c r="G44" s="95" t="s">
        <v>234</v>
      </c>
      <c r="H44" s="106">
        <v>414</v>
      </c>
      <c r="I44" s="21"/>
      <c r="J44" s="21"/>
      <c r="K44" s="21"/>
      <c r="L44" s="21"/>
      <c r="M44" s="21">
        <v>1516.6900800000001</v>
      </c>
      <c r="N44" s="13">
        <v>0</v>
      </c>
      <c r="O44" s="13">
        <v>0</v>
      </c>
      <c r="P44" s="13">
        <v>0</v>
      </c>
      <c r="Q44" s="8"/>
    </row>
    <row r="45" spans="1:17" ht="65.45" customHeight="1">
      <c r="A45" s="52" t="s">
        <v>199</v>
      </c>
      <c r="B45" s="57" t="s">
        <v>97</v>
      </c>
      <c r="C45" s="54" t="s">
        <v>200</v>
      </c>
      <c r="D45" s="137"/>
      <c r="E45" s="174"/>
      <c r="F45" s="174"/>
      <c r="G45" s="53" t="s">
        <v>201</v>
      </c>
      <c r="H45" s="105">
        <v>243</v>
      </c>
      <c r="I45" s="21"/>
      <c r="J45" s="21"/>
      <c r="K45" s="21"/>
      <c r="L45" s="21"/>
      <c r="M45" s="21">
        <v>9329.2474899999997</v>
      </c>
      <c r="N45" s="13">
        <v>0</v>
      </c>
      <c r="O45" s="13">
        <v>0</v>
      </c>
      <c r="P45" s="13">
        <v>0</v>
      </c>
      <c r="Q45" s="8"/>
    </row>
    <row r="46" spans="1:17" ht="59.45" customHeight="1">
      <c r="A46" s="52" t="s">
        <v>202</v>
      </c>
      <c r="B46" s="57" t="s">
        <v>97</v>
      </c>
      <c r="C46" s="54" t="s">
        <v>203</v>
      </c>
      <c r="D46" s="137"/>
      <c r="E46" s="174"/>
      <c r="F46" s="174"/>
      <c r="G46" s="53" t="s">
        <v>204</v>
      </c>
      <c r="H46" s="131">
        <v>244</v>
      </c>
      <c r="I46" s="21"/>
      <c r="J46" s="21"/>
      <c r="K46" s="21"/>
      <c r="L46" s="21"/>
      <c r="M46" s="21">
        <v>3830.6669999999999</v>
      </c>
      <c r="N46" s="13">
        <v>3830.6669999999999</v>
      </c>
      <c r="O46" s="13">
        <v>0</v>
      </c>
      <c r="P46" s="13">
        <v>0</v>
      </c>
      <c r="Q46" s="8"/>
    </row>
    <row r="47" spans="1:17" ht="59.45" customHeight="1">
      <c r="A47" s="100" t="s">
        <v>235</v>
      </c>
      <c r="B47" s="90" t="s">
        <v>97</v>
      </c>
      <c r="C47" s="93" t="s">
        <v>236</v>
      </c>
      <c r="D47" s="138"/>
      <c r="E47" s="175"/>
      <c r="F47" s="175"/>
      <c r="G47" s="95" t="s">
        <v>237</v>
      </c>
      <c r="H47" s="132"/>
      <c r="I47" s="21"/>
      <c r="J47" s="21"/>
      <c r="K47" s="21"/>
      <c r="L47" s="21"/>
      <c r="M47" s="21">
        <v>997.07899999999995</v>
      </c>
      <c r="N47" s="13">
        <v>502.14960000000002</v>
      </c>
      <c r="O47" s="13">
        <v>0</v>
      </c>
      <c r="P47" s="13">
        <v>0</v>
      </c>
      <c r="Q47" s="8"/>
    </row>
    <row r="48" spans="1:17" ht="22.5">
      <c r="A48" s="185" t="s">
        <v>47</v>
      </c>
      <c r="B48" s="193" t="s">
        <v>26</v>
      </c>
      <c r="C48" s="193" t="s">
        <v>25</v>
      </c>
      <c r="D48" s="6" t="s">
        <v>18</v>
      </c>
      <c r="E48" s="4"/>
      <c r="F48" s="6"/>
      <c r="G48" s="33"/>
      <c r="H48" s="6"/>
      <c r="I48" s="21">
        <f t="shared" ref="I48:N48" si="5">I52+I51+I50</f>
        <v>694931.38222999987</v>
      </c>
      <c r="J48" s="21">
        <f t="shared" si="5"/>
        <v>663566.47731999971</v>
      </c>
      <c r="K48" s="21">
        <f t="shared" si="5"/>
        <v>424460.78408000007</v>
      </c>
      <c r="L48" s="21">
        <f t="shared" si="5"/>
        <v>413975.95705000008</v>
      </c>
      <c r="M48" s="21">
        <f>M52+M51+M50</f>
        <v>851778.81150999968</v>
      </c>
      <c r="N48" s="13">
        <f t="shared" si="5"/>
        <v>828844.95764999976</v>
      </c>
      <c r="O48" s="13">
        <f t="shared" ref="O48:P48" si="6">O52+O51</f>
        <v>767253.97517000011</v>
      </c>
      <c r="P48" s="13">
        <f t="shared" si="6"/>
        <v>800655.55689000001</v>
      </c>
      <c r="Q48" s="8"/>
    </row>
    <row r="49" spans="1:17">
      <c r="A49" s="183"/>
      <c r="B49" s="193"/>
      <c r="C49" s="193"/>
      <c r="D49" s="6" t="s">
        <v>19</v>
      </c>
      <c r="E49" s="4"/>
      <c r="F49" s="6"/>
      <c r="G49" s="33"/>
      <c r="H49" s="6"/>
      <c r="I49" s="21"/>
      <c r="J49" s="21"/>
      <c r="K49" s="21"/>
      <c r="L49" s="21"/>
      <c r="M49" s="21"/>
      <c r="N49" s="22"/>
      <c r="O49" s="22"/>
      <c r="P49" s="22"/>
      <c r="Q49" s="8"/>
    </row>
    <row r="50" spans="1:17" ht="22.5">
      <c r="A50" s="183"/>
      <c r="B50" s="193"/>
      <c r="C50" s="193"/>
      <c r="D50" s="18" t="s">
        <v>29</v>
      </c>
      <c r="E50" s="17" t="s">
        <v>30</v>
      </c>
      <c r="F50" s="18"/>
      <c r="G50" s="33"/>
      <c r="H50" s="18"/>
      <c r="I50" s="21">
        <f>I130</f>
        <v>1350</v>
      </c>
      <c r="J50" s="21"/>
      <c r="K50" s="21"/>
      <c r="L50" s="21"/>
      <c r="M50" s="21">
        <f>M130</f>
        <v>0</v>
      </c>
      <c r="N50" s="13">
        <f>N130</f>
        <v>0</v>
      </c>
      <c r="O50" s="22"/>
      <c r="P50" s="22"/>
      <c r="Q50" s="8"/>
    </row>
    <row r="51" spans="1:17" ht="64.150000000000006" customHeight="1">
      <c r="A51" s="183"/>
      <c r="B51" s="193"/>
      <c r="C51" s="193"/>
      <c r="D51" s="6" t="s">
        <v>31</v>
      </c>
      <c r="E51" s="4" t="s">
        <v>32</v>
      </c>
      <c r="F51" s="9" t="s">
        <v>82</v>
      </c>
      <c r="G51" s="35" t="s">
        <v>82</v>
      </c>
      <c r="H51" s="9" t="s">
        <v>82</v>
      </c>
      <c r="I51" s="21">
        <f>I119+I120+I121</f>
        <v>3680.6574099999998</v>
      </c>
      <c r="J51" s="21">
        <f>J119+J120+J121</f>
        <v>3488.6662200000001</v>
      </c>
      <c r="K51" s="21">
        <f>K122</f>
        <v>41.542000000000002</v>
      </c>
      <c r="L51" s="21">
        <f>L122</f>
        <v>41.542000000000002</v>
      </c>
      <c r="M51" s="21">
        <f>M122+M123+M124+M125+M126+M133+M135+M136</f>
        <v>24098.805</v>
      </c>
      <c r="N51" s="13">
        <f>N119+N120+N121+N122+N123+N124+N125+N126+N133</f>
        <v>12770.835430000001</v>
      </c>
      <c r="O51" s="13">
        <f>O134</f>
        <v>2093.3330000000001</v>
      </c>
      <c r="P51" s="22"/>
      <c r="Q51" s="8"/>
    </row>
    <row r="52" spans="1:17" ht="63.6" customHeight="1">
      <c r="A52" s="195"/>
      <c r="B52" s="193"/>
      <c r="C52" s="193"/>
      <c r="D52" s="6" t="s">
        <v>21</v>
      </c>
      <c r="E52" s="4" t="s">
        <v>23</v>
      </c>
      <c r="F52" s="9" t="s">
        <v>82</v>
      </c>
      <c r="G52" s="35" t="s">
        <v>82</v>
      </c>
      <c r="H52" s="9" t="s">
        <v>82</v>
      </c>
      <c r="I52" s="21">
        <f>I54+I55+I63+I64+I65+I66+I67+I68+I70+I71+I72+I73+I74+I75+I76+I77+I78+I79+I80+I81+I83+I84+I85+I88+I89+I90+I91+I92+I96+I97+I98+I99+I100+I101+I104+I105+I106+I107+I110+I111+I112+I113+I114+I115+I116+I117+I118+I127+I128+I129+I53+I57+I58+I59+I60+I61+I62+I87+I131</f>
        <v>689900.72481999989</v>
      </c>
      <c r="J52" s="21">
        <f>J54+J55+J63+J64+J65+J66+J67+J68+J70+J71+J72+J73+J74+J75+J76+J77+J78+J79+J80+J81+J83+J84+J85+J88+J89+J90+J91+J92+J96+J97+J98+J99+J100+J101+J104+J105+J106+J107+J110+J111+J112+J113+J114+J115+J116+J117+J118++J127+J128+J129+J53+J57+J58+J59+J60+J61+J62+J87+J131</f>
        <v>660077.8110999997</v>
      </c>
      <c r="K52" s="21">
        <f>K54+K55+K53+K57+K58+K61+K62+K63+K64+K65+K66+K67+K68+K70+K71+K72+K73+K74+K75+K76+K77+K78+K79+K80+K81+K82+K83+K84+K85+K88+K89+K90+K91+K92+K96+K97+K98+K99+K100+K101+K104+K105+K106+K107+K110+K111+K112+K113+K114+K115+K116+K117+K118+K127+K128+K129+K69</f>
        <v>424419.24208000005</v>
      </c>
      <c r="L52" s="21">
        <f>L54+L55+L53+L57+L58+L61+L62+L63+L64+L65+L66+L67+L68+L70+L71+L72+L73+L74+L75+L76+L77+L78+L79+L80+L81+L82+L83+L84+L85+L88+L89+L90+L91+L92+L96+L97+L98+L99+L100+L101+L104+L105+L106+L107+L110+L111+L112+L113+L114+L115+L116+L117+L118+L127+L128+L129+L69</f>
        <v>413934.41505000007</v>
      </c>
      <c r="M52" s="21">
        <f>M53+M57+M58+M63+M64+M66+M67+M68+M69+M70+M71+M72+M73+M74+M75+M77+M76+M81+M83+M84+M85+M88+M90+M91+M92+M93+M94+M95+M96+M97+M98+M99+M100+M101+M104+M105+M106+M107+M110+M111+M112+M113+M114++M115+M116+M117+M118++M127+M128+M129+M131+M132</f>
        <v>827680.00650999963</v>
      </c>
      <c r="N52" s="21">
        <f>N53+N54+N55+N56+N57+N58+N61+N62+N63+N64+N65+N66+N67+N68+N70+N71+N72+N73+N74+N75+N77+N76+N79+N80+N81+N82+N83+N84+N85+N86+N88+N89+N90+N91+N92+N96+N97+N98+N99+N100+N101+N104+N105+N106+N107+N110+N111+N112+N113+N114+N115+N116+N117+N118+N127+N128+N129+N59+N60+N87+N131+N69+N93</f>
        <v>816074.12221999979</v>
      </c>
      <c r="O52" s="21">
        <f>O53+O54+O55+O56+O57+O58+O61+O62+O63+O64+O65+O66+O67+O68+O70+O71+O72+O73+O74+O75+O77+O76+O79+O80+O81+O82+O83+O84+O85+O86+O88+O89+O90+O91+O92+O96+O97+O98+O99+O100+O101+O104+O105+O106+O107+O110+O111+O112+O113+O114+O115+O116+O117+O118+O127+O128+O129+O69</f>
        <v>765160.64217000012</v>
      </c>
      <c r="P52" s="21">
        <f>P53+P54+P55+P56+P57+P58+P61+P62+P63+P64+P65+P66+P67+P68+P70+P71+P72+P73+P74+P75+P77+P76+P79+P80+P81+P82+P83+P84+P85+P86+P88+P89+P90+P91+P92+P96+P97+P98+P99+P100+P101+P104+P105+P106+P107+P110+P111+P112+P113+P114+P115+P116+P117+P118+P127+P128+P129+P69</f>
        <v>800655.55689000001</v>
      </c>
      <c r="Q52" s="8"/>
    </row>
    <row r="53" spans="1:17" ht="32.450000000000003" customHeight="1">
      <c r="A53" s="190" t="s">
        <v>49</v>
      </c>
      <c r="B53" s="148" t="s">
        <v>48</v>
      </c>
      <c r="C53" s="149" t="s">
        <v>131</v>
      </c>
      <c r="D53" s="145" t="s">
        <v>21</v>
      </c>
      <c r="E53" s="115" t="s">
        <v>23</v>
      </c>
      <c r="F53" s="115" t="s">
        <v>51</v>
      </c>
      <c r="G53" s="115" t="s">
        <v>102</v>
      </c>
      <c r="H53" s="121" t="s">
        <v>52</v>
      </c>
      <c r="I53" s="124">
        <v>128.321</v>
      </c>
      <c r="J53" s="124">
        <v>128.321</v>
      </c>
      <c r="K53" s="124">
        <v>49.3</v>
      </c>
      <c r="L53" s="124">
        <v>39.299999999999997</v>
      </c>
      <c r="M53" s="124">
        <v>111.908</v>
      </c>
      <c r="N53" s="127">
        <v>106.937</v>
      </c>
      <c r="O53" s="111">
        <v>0</v>
      </c>
      <c r="P53" s="111">
        <v>0</v>
      </c>
      <c r="Q53" s="119"/>
    </row>
    <row r="54" spans="1:17" ht="6" customHeight="1">
      <c r="A54" s="191"/>
      <c r="B54" s="177"/>
      <c r="C54" s="188"/>
      <c r="D54" s="146"/>
      <c r="E54" s="117"/>
      <c r="F54" s="117"/>
      <c r="G54" s="139"/>
      <c r="H54" s="122"/>
      <c r="I54" s="125"/>
      <c r="J54" s="125"/>
      <c r="K54" s="125"/>
      <c r="L54" s="125"/>
      <c r="M54" s="125"/>
      <c r="N54" s="128"/>
      <c r="O54" s="157"/>
      <c r="P54" s="157"/>
      <c r="Q54" s="130"/>
    </row>
    <row r="55" spans="1:17" ht="14.45" hidden="1" customHeight="1">
      <c r="A55" s="191"/>
      <c r="B55" s="177"/>
      <c r="C55" s="188"/>
      <c r="D55" s="146"/>
      <c r="E55" s="117"/>
      <c r="F55" s="117"/>
      <c r="G55" s="139"/>
      <c r="H55" s="122"/>
      <c r="I55" s="125"/>
      <c r="J55" s="125"/>
      <c r="K55" s="125"/>
      <c r="L55" s="125"/>
      <c r="M55" s="125"/>
      <c r="N55" s="128"/>
      <c r="O55" s="157"/>
      <c r="P55" s="157"/>
      <c r="Q55" s="130"/>
    </row>
    <row r="56" spans="1:17" ht="14.45" hidden="1" customHeight="1">
      <c r="A56" s="191"/>
      <c r="B56" s="177"/>
      <c r="C56" s="188"/>
      <c r="D56" s="146"/>
      <c r="E56" s="117"/>
      <c r="F56" s="117"/>
      <c r="G56" s="139"/>
      <c r="H56" s="158"/>
      <c r="I56" s="140"/>
      <c r="J56" s="140"/>
      <c r="K56" s="126"/>
      <c r="L56" s="126"/>
      <c r="M56" s="126"/>
      <c r="N56" s="129"/>
      <c r="O56" s="112"/>
      <c r="P56" s="112"/>
      <c r="Q56" s="120"/>
    </row>
    <row r="57" spans="1:17">
      <c r="A57" s="191"/>
      <c r="B57" s="177"/>
      <c r="C57" s="188"/>
      <c r="D57" s="146"/>
      <c r="E57" s="117"/>
      <c r="F57" s="117"/>
      <c r="G57" s="139"/>
      <c r="H57" s="63" t="s">
        <v>53</v>
      </c>
      <c r="I57" s="21">
        <v>38.753</v>
      </c>
      <c r="J57" s="21">
        <v>38.753</v>
      </c>
      <c r="K57" s="21">
        <v>14.84</v>
      </c>
      <c r="L57" s="21">
        <v>11.84</v>
      </c>
      <c r="M57" s="21">
        <v>33.796999999999997</v>
      </c>
      <c r="N57" s="13">
        <v>32.295000000000002</v>
      </c>
      <c r="O57" s="22">
        <v>0</v>
      </c>
      <c r="P57" s="22">
        <v>0</v>
      </c>
      <c r="Q57" s="8"/>
    </row>
    <row r="58" spans="1:17" ht="29.45" customHeight="1">
      <c r="A58" s="191"/>
      <c r="B58" s="184"/>
      <c r="C58" s="189"/>
      <c r="D58" s="146"/>
      <c r="E58" s="117"/>
      <c r="F58" s="117"/>
      <c r="G58" s="140"/>
      <c r="H58" s="63" t="s">
        <v>54</v>
      </c>
      <c r="I58" s="21">
        <v>7916.1090000000004</v>
      </c>
      <c r="J58" s="21">
        <v>7748.9430000000002</v>
      </c>
      <c r="K58" s="21">
        <v>3172.7089999999998</v>
      </c>
      <c r="L58" s="21">
        <v>3172.7089999999998</v>
      </c>
      <c r="M58" s="21">
        <v>6129.0420000000004</v>
      </c>
      <c r="N58" s="13">
        <v>6129.0420000000004</v>
      </c>
      <c r="O58" s="22">
        <v>0</v>
      </c>
      <c r="P58" s="22">
        <v>0</v>
      </c>
      <c r="Q58" s="8"/>
    </row>
    <row r="59" spans="1:17" ht="29.45" customHeight="1">
      <c r="A59" s="182" t="s">
        <v>110</v>
      </c>
      <c r="B59" s="143" t="s">
        <v>103</v>
      </c>
      <c r="C59" s="145" t="s">
        <v>154</v>
      </c>
      <c r="D59" s="146"/>
      <c r="E59" s="117"/>
      <c r="F59" s="117"/>
      <c r="G59" s="115" t="s">
        <v>155</v>
      </c>
      <c r="H59" s="63" t="s">
        <v>52</v>
      </c>
      <c r="I59" s="21">
        <v>74.7</v>
      </c>
      <c r="J59" s="21">
        <v>74.7</v>
      </c>
      <c r="K59" s="21"/>
      <c r="L59" s="21"/>
      <c r="M59" s="21"/>
      <c r="N59" s="13"/>
      <c r="O59" s="22">
        <v>0</v>
      </c>
      <c r="P59" s="22"/>
      <c r="Q59" s="8"/>
    </row>
    <row r="60" spans="1:17" ht="34.9" customHeight="1">
      <c r="A60" s="182"/>
      <c r="B60" s="144"/>
      <c r="C60" s="146"/>
      <c r="D60" s="146"/>
      <c r="E60" s="117"/>
      <c r="F60" s="117"/>
      <c r="G60" s="117"/>
      <c r="H60" s="63" t="s">
        <v>53</v>
      </c>
      <c r="I60" s="21">
        <v>22.6</v>
      </c>
      <c r="J60" s="21">
        <v>22.6</v>
      </c>
      <c r="K60" s="21"/>
      <c r="L60" s="21"/>
      <c r="M60" s="21"/>
      <c r="N60" s="13"/>
      <c r="O60" s="22"/>
      <c r="P60" s="22"/>
      <c r="Q60" s="8"/>
    </row>
    <row r="61" spans="1:17" ht="22.5" customHeight="1">
      <c r="A61" s="182" t="s">
        <v>158</v>
      </c>
      <c r="B61" s="148" t="s">
        <v>103</v>
      </c>
      <c r="C61" s="149" t="s">
        <v>140</v>
      </c>
      <c r="D61" s="146"/>
      <c r="E61" s="117"/>
      <c r="F61" s="117"/>
      <c r="G61" s="115" t="s">
        <v>101</v>
      </c>
      <c r="H61" s="63" t="s">
        <v>52</v>
      </c>
      <c r="I61" s="21">
        <v>134.6</v>
      </c>
      <c r="J61" s="21">
        <v>134.6</v>
      </c>
      <c r="K61" s="21"/>
      <c r="L61" s="21"/>
      <c r="M61" s="21"/>
      <c r="N61" s="13"/>
      <c r="O61" s="22">
        <v>0</v>
      </c>
      <c r="P61" s="22">
        <v>0</v>
      </c>
      <c r="Q61" s="8"/>
    </row>
    <row r="62" spans="1:17" ht="50.45" customHeight="1">
      <c r="A62" s="182"/>
      <c r="B62" s="148"/>
      <c r="C62" s="149"/>
      <c r="D62" s="146"/>
      <c r="E62" s="117"/>
      <c r="F62" s="117"/>
      <c r="G62" s="117"/>
      <c r="H62" s="63" t="s">
        <v>53</v>
      </c>
      <c r="I62" s="21">
        <v>40.6</v>
      </c>
      <c r="J62" s="21">
        <v>40.6</v>
      </c>
      <c r="K62" s="21"/>
      <c r="L62" s="21"/>
      <c r="M62" s="21"/>
      <c r="N62" s="13"/>
      <c r="O62" s="22">
        <v>0</v>
      </c>
      <c r="P62" s="22">
        <v>0</v>
      </c>
      <c r="Q62" s="8"/>
    </row>
    <row r="63" spans="1:17" ht="258.60000000000002" customHeight="1">
      <c r="A63" s="61" t="s">
        <v>159</v>
      </c>
      <c r="B63" s="43" t="s">
        <v>103</v>
      </c>
      <c r="C63" s="59" t="s">
        <v>141</v>
      </c>
      <c r="D63" s="146"/>
      <c r="E63" s="117"/>
      <c r="F63" s="117"/>
      <c r="G63" s="34" t="s">
        <v>55</v>
      </c>
      <c r="H63" s="73" t="s">
        <v>54</v>
      </c>
      <c r="I63" s="21">
        <v>47909.31</v>
      </c>
      <c r="J63" s="21">
        <v>47909.31</v>
      </c>
      <c r="K63" s="21">
        <v>30716.36</v>
      </c>
      <c r="L63" s="21">
        <v>30621.950440000001</v>
      </c>
      <c r="M63" s="21">
        <v>51949.94</v>
      </c>
      <c r="N63" s="13">
        <v>51594.14</v>
      </c>
      <c r="O63" s="13">
        <v>50678.2</v>
      </c>
      <c r="P63" s="13">
        <v>50678.2</v>
      </c>
      <c r="Q63" s="8"/>
    </row>
    <row r="64" spans="1:17">
      <c r="A64" s="182" t="s">
        <v>160</v>
      </c>
      <c r="B64" s="148" t="s">
        <v>103</v>
      </c>
      <c r="C64" s="149" t="s">
        <v>142</v>
      </c>
      <c r="D64" s="146"/>
      <c r="E64" s="117"/>
      <c r="F64" s="117"/>
      <c r="G64" s="115" t="s">
        <v>56</v>
      </c>
      <c r="H64" s="63" t="s">
        <v>54</v>
      </c>
      <c r="I64" s="21">
        <v>313027.68912</v>
      </c>
      <c r="J64" s="21">
        <v>312783.62232000002</v>
      </c>
      <c r="K64" s="21">
        <v>192389.27799999999</v>
      </c>
      <c r="L64" s="21">
        <v>192379.68148999999</v>
      </c>
      <c r="M64" s="21">
        <v>376387.51899999997</v>
      </c>
      <c r="N64" s="13">
        <v>376387.51899999997</v>
      </c>
      <c r="O64" s="13">
        <v>342883.8</v>
      </c>
      <c r="P64" s="13">
        <v>342883.8</v>
      </c>
      <c r="Q64" s="8"/>
    </row>
    <row r="65" spans="1:17" ht="249" customHeight="1">
      <c r="A65" s="182"/>
      <c r="B65" s="148"/>
      <c r="C65" s="149"/>
      <c r="D65" s="146"/>
      <c r="E65" s="117"/>
      <c r="F65" s="117"/>
      <c r="G65" s="116"/>
      <c r="H65" s="73" t="s">
        <v>57</v>
      </c>
      <c r="I65" s="21">
        <v>13937.15588</v>
      </c>
      <c r="J65" s="21">
        <v>13935.36829</v>
      </c>
      <c r="K65" s="21"/>
      <c r="L65" s="21"/>
      <c r="M65" s="21"/>
      <c r="N65" s="13"/>
      <c r="O65" s="13"/>
      <c r="P65" s="13"/>
      <c r="Q65" s="8"/>
    </row>
    <row r="66" spans="1:17">
      <c r="A66" s="217" t="s">
        <v>161</v>
      </c>
      <c r="B66" s="148" t="s">
        <v>103</v>
      </c>
      <c r="C66" s="149" t="s">
        <v>39</v>
      </c>
      <c r="D66" s="146"/>
      <c r="E66" s="117"/>
      <c r="F66" s="117"/>
      <c r="G66" s="115" t="s">
        <v>59</v>
      </c>
      <c r="H66" s="63" t="s">
        <v>52</v>
      </c>
      <c r="I66" s="21">
        <v>17666.188999999998</v>
      </c>
      <c r="J66" s="21">
        <v>17665.76426</v>
      </c>
      <c r="K66" s="21">
        <v>8268.0329999999994</v>
      </c>
      <c r="L66" s="21">
        <v>8267.2908000000007</v>
      </c>
      <c r="M66" s="21">
        <v>19003.150000000001</v>
      </c>
      <c r="N66" s="13">
        <v>19002.940979999999</v>
      </c>
      <c r="O66" s="13">
        <v>18889.400000000001</v>
      </c>
      <c r="P66" s="13">
        <v>19003.074000000001</v>
      </c>
      <c r="Q66" s="8"/>
    </row>
    <row r="67" spans="1:17">
      <c r="A67" s="217"/>
      <c r="B67" s="177"/>
      <c r="C67" s="177"/>
      <c r="D67" s="146"/>
      <c r="E67" s="117"/>
      <c r="F67" s="117"/>
      <c r="G67" s="117"/>
      <c r="H67" s="63" t="s">
        <v>53</v>
      </c>
      <c r="I67" s="21">
        <v>5335.2110000000002</v>
      </c>
      <c r="J67" s="21">
        <v>5329.2675099999997</v>
      </c>
      <c r="K67" s="21">
        <v>2341.373</v>
      </c>
      <c r="L67" s="21">
        <v>2334.02268</v>
      </c>
      <c r="M67" s="21">
        <v>5738.95</v>
      </c>
      <c r="N67" s="13">
        <v>5721.6467400000001</v>
      </c>
      <c r="O67" s="13">
        <v>5704.6</v>
      </c>
      <c r="P67" s="13">
        <v>5738.9260000000004</v>
      </c>
      <c r="Q67" s="8"/>
    </row>
    <row r="68" spans="1:17">
      <c r="A68" s="217"/>
      <c r="B68" s="177"/>
      <c r="C68" s="177"/>
      <c r="D68" s="146"/>
      <c r="E68" s="117"/>
      <c r="F68" s="117"/>
      <c r="G68" s="117"/>
      <c r="H68" s="63" t="s">
        <v>61</v>
      </c>
      <c r="I68" s="21">
        <v>26587.905470000002</v>
      </c>
      <c r="J68" s="21">
        <v>20258.76628</v>
      </c>
      <c r="K68" s="21">
        <v>12254.348</v>
      </c>
      <c r="L68" s="21">
        <v>12193.827160000001</v>
      </c>
      <c r="M68" s="21">
        <v>32256.181039999999</v>
      </c>
      <c r="N68" s="13">
        <v>31817.514220000001</v>
      </c>
      <c r="O68" s="13">
        <v>30763.5</v>
      </c>
      <c r="P68" s="13">
        <v>34259.5</v>
      </c>
      <c r="Q68" s="8"/>
    </row>
    <row r="69" spans="1:17">
      <c r="A69" s="217"/>
      <c r="B69" s="177"/>
      <c r="C69" s="177"/>
      <c r="D69" s="146"/>
      <c r="E69" s="117"/>
      <c r="F69" s="117"/>
      <c r="G69" s="117"/>
      <c r="H69" s="63" t="s">
        <v>205</v>
      </c>
      <c r="I69" s="21"/>
      <c r="J69" s="21"/>
      <c r="K69" s="21">
        <v>2288.1893500000001</v>
      </c>
      <c r="L69" s="21">
        <v>2288.1893500000001</v>
      </c>
      <c r="M69" s="21">
        <v>3485.4019800000001</v>
      </c>
      <c r="N69" s="13">
        <v>3159.3065900000001</v>
      </c>
      <c r="O69" s="13">
        <v>2595.5</v>
      </c>
      <c r="P69" s="13">
        <v>2595.5</v>
      </c>
      <c r="Q69" s="8"/>
    </row>
    <row r="70" spans="1:17">
      <c r="A70" s="217"/>
      <c r="B70" s="177"/>
      <c r="C70" s="177"/>
      <c r="D70" s="146"/>
      <c r="E70" s="117"/>
      <c r="F70" s="117"/>
      <c r="G70" s="117"/>
      <c r="H70" s="63" t="s">
        <v>54</v>
      </c>
      <c r="I70" s="21">
        <v>160753.76269999999</v>
      </c>
      <c r="J70" s="21">
        <v>144983.18958000001</v>
      </c>
      <c r="K70" s="21">
        <v>94440.891000000003</v>
      </c>
      <c r="L70" s="21">
        <v>84524.835720000003</v>
      </c>
      <c r="M70" s="21">
        <v>183462.86327999999</v>
      </c>
      <c r="N70" s="13">
        <v>178517.43724</v>
      </c>
      <c r="O70" s="13">
        <v>167466.29999999999</v>
      </c>
      <c r="P70" s="13">
        <v>189783</v>
      </c>
      <c r="Q70" s="8"/>
    </row>
    <row r="71" spans="1:17">
      <c r="A71" s="217"/>
      <c r="B71" s="177"/>
      <c r="C71" s="177"/>
      <c r="D71" s="146"/>
      <c r="E71" s="117"/>
      <c r="F71" s="117"/>
      <c r="G71" s="117"/>
      <c r="H71" s="63" t="s">
        <v>57</v>
      </c>
      <c r="I71" s="21">
        <v>3629.6052</v>
      </c>
      <c r="J71" s="21">
        <v>3135.1996100000001</v>
      </c>
      <c r="K71" s="21">
        <v>1042.5213900000001</v>
      </c>
      <c r="L71" s="21">
        <v>1042.5213900000001</v>
      </c>
      <c r="M71" s="21">
        <v>1603.9457199999999</v>
      </c>
      <c r="N71" s="13">
        <v>1603.9457199999999</v>
      </c>
      <c r="O71" s="22">
        <v>0</v>
      </c>
      <c r="P71" s="22">
        <v>0</v>
      </c>
      <c r="Q71" s="8"/>
    </row>
    <row r="72" spans="1:17">
      <c r="A72" s="217"/>
      <c r="B72" s="177"/>
      <c r="C72" s="177"/>
      <c r="D72" s="146"/>
      <c r="E72" s="117"/>
      <c r="F72" s="117"/>
      <c r="G72" s="117"/>
      <c r="H72" s="63" t="s">
        <v>86</v>
      </c>
      <c r="I72" s="21">
        <v>52.005299999999998</v>
      </c>
      <c r="J72" s="21">
        <v>52.005299999999998</v>
      </c>
      <c r="K72" s="21"/>
      <c r="L72" s="21"/>
      <c r="M72" s="21">
        <v>7.3669700000000002</v>
      </c>
      <c r="N72" s="13">
        <v>7.3669700000000002</v>
      </c>
      <c r="O72" s="22">
        <v>0</v>
      </c>
      <c r="P72" s="22">
        <v>0</v>
      </c>
      <c r="Q72" s="8"/>
    </row>
    <row r="73" spans="1:17">
      <c r="A73" s="217"/>
      <c r="B73" s="177"/>
      <c r="C73" s="177"/>
      <c r="D73" s="146"/>
      <c r="E73" s="117"/>
      <c r="F73" s="117"/>
      <c r="G73" s="117"/>
      <c r="H73" s="63" t="s">
        <v>87</v>
      </c>
      <c r="I73" s="21">
        <v>7.7</v>
      </c>
      <c r="J73" s="21">
        <v>7.7</v>
      </c>
      <c r="K73" s="21">
        <v>21.45</v>
      </c>
      <c r="L73" s="21">
        <v>21.45</v>
      </c>
      <c r="M73" s="21">
        <v>38.950000000000003</v>
      </c>
      <c r="N73" s="13">
        <v>38.950000000000003</v>
      </c>
      <c r="O73" s="22">
        <v>0</v>
      </c>
      <c r="P73" s="22">
        <v>0</v>
      </c>
      <c r="Q73" s="8"/>
    </row>
    <row r="74" spans="1:17">
      <c r="A74" s="217"/>
      <c r="B74" s="177"/>
      <c r="C74" s="177"/>
      <c r="D74" s="146"/>
      <c r="E74" s="117"/>
      <c r="F74" s="117"/>
      <c r="G74" s="116"/>
      <c r="H74" s="63" t="s">
        <v>62</v>
      </c>
      <c r="I74" s="21">
        <v>1.0892299999999999</v>
      </c>
      <c r="J74" s="21">
        <v>1.0892299999999999</v>
      </c>
      <c r="K74" s="21">
        <v>0.50000999999999995</v>
      </c>
      <c r="L74" s="21">
        <v>0.50000999999999995</v>
      </c>
      <c r="M74" s="21">
        <v>0.50000999999999995</v>
      </c>
      <c r="N74" s="13">
        <v>0.50000999999999995</v>
      </c>
      <c r="O74" s="22">
        <v>0</v>
      </c>
      <c r="P74" s="22">
        <v>0</v>
      </c>
      <c r="Q74" s="8"/>
    </row>
    <row r="75" spans="1:17" ht="90">
      <c r="A75" s="62" t="s">
        <v>206</v>
      </c>
      <c r="B75" s="54" t="s">
        <v>103</v>
      </c>
      <c r="C75" s="60" t="s">
        <v>207</v>
      </c>
      <c r="D75" s="146"/>
      <c r="E75" s="117"/>
      <c r="F75" s="117"/>
      <c r="G75" s="34" t="s">
        <v>63</v>
      </c>
      <c r="H75" s="63" t="s">
        <v>57</v>
      </c>
      <c r="I75" s="21"/>
      <c r="J75" s="21"/>
      <c r="K75" s="21">
        <v>68.218800000000002</v>
      </c>
      <c r="L75" s="21">
        <v>68.218800000000002</v>
      </c>
      <c r="M75" s="21">
        <v>68.218800000000002</v>
      </c>
      <c r="N75" s="13">
        <v>68.218800000000002</v>
      </c>
      <c r="O75" s="22">
        <v>0</v>
      </c>
      <c r="P75" s="22">
        <v>0</v>
      </c>
      <c r="Q75" s="8"/>
    </row>
    <row r="76" spans="1:17" ht="64.900000000000006" customHeight="1">
      <c r="A76" s="133" t="s">
        <v>107</v>
      </c>
      <c r="B76" s="136" t="s">
        <v>103</v>
      </c>
      <c r="C76" s="113" t="s">
        <v>212</v>
      </c>
      <c r="D76" s="146"/>
      <c r="E76" s="117"/>
      <c r="F76" s="117"/>
      <c r="G76" s="115" t="s">
        <v>213</v>
      </c>
      <c r="H76" s="98" t="s">
        <v>61</v>
      </c>
      <c r="I76" s="110"/>
      <c r="J76" s="21"/>
      <c r="K76" s="21"/>
      <c r="L76" s="21"/>
      <c r="M76" s="21">
        <v>478.79622000000001</v>
      </c>
      <c r="N76" s="13">
        <v>422.13108</v>
      </c>
      <c r="O76" s="22">
        <v>0</v>
      </c>
      <c r="P76" s="22">
        <v>0</v>
      </c>
      <c r="Q76" s="119"/>
    </row>
    <row r="77" spans="1:17">
      <c r="A77" s="134"/>
      <c r="B77" s="137"/>
      <c r="C77" s="118"/>
      <c r="D77" s="146"/>
      <c r="E77" s="117"/>
      <c r="F77" s="117"/>
      <c r="G77" s="139"/>
      <c r="H77" s="115" t="s">
        <v>87</v>
      </c>
      <c r="I77" s="124"/>
      <c r="J77" s="124"/>
      <c r="K77" s="124"/>
      <c r="L77" s="124"/>
      <c r="M77" s="124">
        <v>15</v>
      </c>
      <c r="N77" s="127">
        <v>15</v>
      </c>
      <c r="O77" s="111">
        <v>0</v>
      </c>
      <c r="P77" s="111">
        <v>0</v>
      </c>
      <c r="Q77" s="130"/>
    </row>
    <row r="78" spans="1:17">
      <c r="A78" s="135"/>
      <c r="B78" s="138"/>
      <c r="C78" s="114"/>
      <c r="D78" s="146"/>
      <c r="E78" s="117"/>
      <c r="F78" s="117"/>
      <c r="G78" s="140"/>
      <c r="H78" s="116"/>
      <c r="I78" s="126"/>
      <c r="J78" s="126"/>
      <c r="K78" s="126"/>
      <c r="L78" s="126"/>
      <c r="M78" s="126"/>
      <c r="N78" s="129"/>
      <c r="O78" s="112"/>
      <c r="P78" s="112"/>
      <c r="Q78" s="120"/>
    </row>
    <row r="79" spans="1:17">
      <c r="A79" s="216" t="s">
        <v>223</v>
      </c>
      <c r="B79" s="148" t="s">
        <v>103</v>
      </c>
      <c r="C79" s="149" t="s">
        <v>143</v>
      </c>
      <c r="D79" s="146"/>
      <c r="E79" s="117"/>
      <c r="F79" s="117"/>
      <c r="G79" s="186" t="s">
        <v>60</v>
      </c>
      <c r="H79" s="63" t="s">
        <v>61</v>
      </c>
      <c r="I79" s="21">
        <v>685.2</v>
      </c>
      <c r="J79" s="21">
        <v>681.67071999999996</v>
      </c>
      <c r="K79" s="21"/>
      <c r="L79" s="21"/>
      <c r="M79" s="21"/>
      <c r="N79" s="13"/>
      <c r="O79" s="22">
        <v>0</v>
      </c>
      <c r="P79" s="22">
        <v>0</v>
      </c>
      <c r="Q79" s="8"/>
    </row>
    <row r="80" spans="1:17" ht="52.9" customHeight="1">
      <c r="A80" s="216"/>
      <c r="B80" s="148"/>
      <c r="C80" s="149"/>
      <c r="D80" s="146"/>
      <c r="E80" s="117"/>
      <c r="F80" s="117"/>
      <c r="G80" s="186"/>
      <c r="H80" s="63" t="s">
        <v>87</v>
      </c>
      <c r="I80" s="21">
        <v>9.4</v>
      </c>
      <c r="J80" s="21">
        <v>9.4</v>
      </c>
      <c r="K80" s="21"/>
      <c r="L80" s="21"/>
      <c r="M80" s="21"/>
      <c r="N80" s="13"/>
      <c r="O80" s="22">
        <v>0</v>
      </c>
      <c r="P80" s="22">
        <v>0</v>
      </c>
      <c r="Q80" s="8"/>
    </row>
    <row r="81" spans="1:17" ht="86.45" customHeight="1">
      <c r="A81" s="150" t="s">
        <v>224</v>
      </c>
      <c r="B81" s="144" t="s">
        <v>103</v>
      </c>
      <c r="C81" s="59" t="s">
        <v>144</v>
      </c>
      <c r="D81" s="146"/>
      <c r="E81" s="117"/>
      <c r="F81" s="117"/>
      <c r="G81" s="115" t="s">
        <v>64</v>
      </c>
      <c r="H81" s="115" t="s">
        <v>57</v>
      </c>
      <c r="I81" s="124">
        <v>151.57894999999999</v>
      </c>
      <c r="J81" s="124">
        <v>151.57894999999999</v>
      </c>
      <c r="K81" s="124"/>
      <c r="L81" s="124"/>
      <c r="M81" s="124">
        <v>49.7</v>
      </c>
      <c r="N81" s="127">
        <v>49.7</v>
      </c>
      <c r="O81" s="111"/>
      <c r="P81" s="111"/>
      <c r="Q81" s="119"/>
    </row>
    <row r="82" spans="1:17" ht="82.9" customHeight="1">
      <c r="A82" s="151"/>
      <c r="B82" s="144"/>
      <c r="C82" s="60" t="s">
        <v>208</v>
      </c>
      <c r="D82" s="146"/>
      <c r="E82" s="117"/>
      <c r="F82" s="117"/>
      <c r="G82" s="139"/>
      <c r="H82" s="159"/>
      <c r="I82" s="140"/>
      <c r="J82" s="126"/>
      <c r="K82" s="126"/>
      <c r="L82" s="126"/>
      <c r="M82" s="126"/>
      <c r="N82" s="129"/>
      <c r="O82" s="112"/>
      <c r="P82" s="112"/>
      <c r="Q82" s="120"/>
    </row>
    <row r="83" spans="1:17" ht="82.9" customHeight="1">
      <c r="A83" s="152"/>
      <c r="B83" s="144"/>
      <c r="C83" s="60" t="s">
        <v>209</v>
      </c>
      <c r="D83" s="146"/>
      <c r="E83" s="117"/>
      <c r="F83" s="117"/>
      <c r="G83" s="140"/>
      <c r="H83" s="160"/>
      <c r="I83" s="21">
        <v>2880</v>
      </c>
      <c r="J83" s="21">
        <v>2305.7782400000001</v>
      </c>
      <c r="K83" s="21"/>
      <c r="L83" s="21"/>
      <c r="M83" s="21">
        <v>4920</v>
      </c>
      <c r="N83" s="13">
        <v>4916.2113799999997</v>
      </c>
      <c r="O83" s="13">
        <v>4920</v>
      </c>
      <c r="P83" s="13">
        <v>4920</v>
      </c>
      <c r="Q83" s="8"/>
    </row>
    <row r="84" spans="1:17" ht="94.9" customHeight="1">
      <c r="A84" s="74" t="s">
        <v>113</v>
      </c>
      <c r="B84" s="43" t="s">
        <v>103</v>
      </c>
      <c r="C84" s="59" t="s">
        <v>147</v>
      </c>
      <c r="D84" s="146"/>
      <c r="E84" s="117"/>
      <c r="F84" s="116"/>
      <c r="G84" s="48" t="s">
        <v>106</v>
      </c>
      <c r="H84" s="63" t="s">
        <v>54</v>
      </c>
      <c r="I84" s="21">
        <v>14296</v>
      </c>
      <c r="J84" s="21">
        <v>13669.394969999999</v>
      </c>
      <c r="K84" s="21">
        <v>26040.825000000001</v>
      </c>
      <c r="L84" s="21">
        <v>25930</v>
      </c>
      <c r="M84" s="21">
        <v>42130.535000000003</v>
      </c>
      <c r="N84" s="13">
        <v>42012.824959999998</v>
      </c>
      <c r="O84" s="13">
        <v>44645.599999999999</v>
      </c>
      <c r="P84" s="13">
        <v>44645.599999999999</v>
      </c>
      <c r="Q84" s="8"/>
    </row>
    <row r="85" spans="1:17">
      <c r="A85" s="153" t="s">
        <v>225</v>
      </c>
      <c r="B85" s="145" t="s">
        <v>103</v>
      </c>
      <c r="C85" s="145" t="s">
        <v>131</v>
      </c>
      <c r="D85" s="146"/>
      <c r="E85" s="117"/>
      <c r="F85" s="115" t="s">
        <v>58</v>
      </c>
      <c r="G85" s="115" t="s">
        <v>102</v>
      </c>
      <c r="H85" s="115" t="s">
        <v>54</v>
      </c>
      <c r="I85" s="124">
        <v>145.804</v>
      </c>
      <c r="J85" s="124">
        <v>145.804</v>
      </c>
      <c r="K85" s="124">
        <v>63.19</v>
      </c>
      <c r="L85" s="124">
        <v>63.19</v>
      </c>
      <c r="M85" s="124">
        <v>136.61699999999999</v>
      </c>
      <c r="N85" s="127">
        <v>114.288</v>
      </c>
      <c r="O85" s="111">
        <v>0</v>
      </c>
      <c r="P85" s="111">
        <v>0</v>
      </c>
      <c r="Q85" s="119"/>
    </row>
    <row r="86" spans="1:17" ht="66" customHeight="1">
      <c r="A86" s="154"/>
      <c r="B86" s="156"/>
      <c r="C86" s="215"/>
      <c r="D86" s="146"/>
      <c r="E86" s="117"/>
      <c r="F86" s="117"/>
      <c r="G86" s="116"/>
      <c r="H86" s="116"/>
      <c r="I86" s="126"/>
      <c r="J86" s="126"/>
      <c r="K86" s="126"/>
      <c r="L86" s="126"/>
      <c r="M86" s="126"/>
      <c r="N86" s="129"/>
      <c r="O86" s="112"/>
      <c r="P86" s="112"/>
      <c r="Q86" s="120"/>
    </row>
    <row r="87" spans="1:17" ht="63.6" customHeight="1">
      <c r="A87" s="103" t="s">
        <v>162</v>
      </c>
      <c r="B87" s="49" t="s">
        <v>103</v>
      </c>
      <c r="C87" s="64" t="s">
        <v>154</v>
      </c>
      <c r="D87" s="146"/>
      <c r="E87" s="117"/>
      <c r="F87" s="117"/>
      <c r="G87" s="48" t="s">
        <v>155</v>
      </c>
      <c r="H87" s="34" t="s">
        <v>54</v>
      </c>
      <c r="I87" s="21">
        <v>16.7</v>
      </c>
      <c r="J87" s="21">
        <v>16.7</v>
      </c>
      <c r="K87" s="21"/>
      <c r="L87" s="21"/>
      <c r="M87" s="21"/>
      <c r="N87" s="13"/>
      <c r="O87" s="22"/>
      <c r="P87" s="22"/>
      <c r="Q87" s="8"/>
    </row>
    <row r="88" spans="1:17" ht="259.89999999999998" customHeight="1">
      <c r="A88" s="62" t="s">
        <v>163</v>
      </c>
      <c r="B88" s="43" t="s">
        <v>103</v>
      </c>
      <c r="C88" s="59" t="s">
        <v>152</v>
      </c>
      <c r="D88" s="146"/>
      <c r="E88" s="117"/>
      <c r="F88" s="117"/>
      <c r="G88" s="34" t="s">
        <v>56</v>
      </c>
      <c r="H88" s="34" t="s">
        <v>54</v>
      </c>
      <c r="I88" s="21">
        <v>14999.88</v>
      </c>
      <c r="J88" s="21">
        <v>14999.88</v>
      </c>
      <c r="K88" s="21">
        <v>11639.041999999999</v>
      </c>
      <c r="L88" s="21">
        <v>11639.032950000001</v>
      </c>
      <c r="M88" s="21">
        <v>19188.3</v>
      </c>
      <c r="N88" s="13">
        <v>19188.3</v>
      </c>
      <c r="O88" s="13">
        <v>19926.400000000001</v>
      </c>
      <c r="P88" s="13">
        <v>19926.400000000001</v>
      </c>
      <c r="Q88" s="8"/>
    </row>
    <row r="89" spans="1:17" ht="90">
      <c r="A89" s="62" t="s">
        <v>164</v>
      </c>
      <c r="B89" s="43" t="s">
        <v>103</v>
      </c>
      <c r="C89" s="59" t="s">
        <v>140</v>
      </c>
      <c r="D89" s="146"/>
      <c r="E89" s="117"/>
      <c r="F89" s="117"/>
      <c r="G89" s="34" t="s">
        <v>101</v>
      </c>
      <c r="H89" s="63" t="s">
        <v>54</v>
      </c>
      <c r="I89" s="21">
        <v>133.1</v>
      </c>
      <c r="J89" s="21">
        <v>133.1</v>
      </c>
      <c r="K89" s="21"/>
      <c r="L89" s="21"/>
      <c r="M89" s="21"/>
      <c r="N89" s="13"/>
      <c r="O89" s="22"/>
      <c r="P89" s="22"/>
      <c r="Q89" s="8"/>
    </row>
    <row r="90" spans="1:17" ht="145.15" customHeight="1">
      <c r="A90" s="62" t="s">
        <v>226</v>
      </c>
      <c r="B90" s="43" t="s">
        <v>103</v>
      </c>
      <c r="C90" s="59" t="s">
        <v>153</v>
      </c>
      <c r="D90" s="146"/>
      <c r="E90" s="117"/>
      <c r="F90" s="117"/>
      <c r="G90" s="47" t="s">
        <v>88</v>
      </c>
      <c r="H90" s="63" t="s">
        <v>54</v>
      </c>
      <c r="I90" s="21">
        <v>71.599999999999994</v>
      </c>
      <c r="J90" s="21">
        <v>71.599999999999994</v>
      </c>
      <c r="K90" s="21">
        <v>48.82</v>
      </c>
      <c r="L90" s="21">
        <v>48.82</v>
      </c>
      <c r="M90" s="21">
        <v>260.39999999999998</v>
      </c>
      <c r="N90" s="13">
        <v>260.39999999999998</v>
      </c>
      <c r="O90" s="22">
        <v>0</v>
      </c>
      <c r="P90" s="22">
        <v>0</v>
      </c>
      <c r="Q90" s="8"/>
    </row>
    <row r="91" spans="1:17" ht="14.45" customHeight="1">
      <c r="A91" s="153" t="s">
        <v>165</v>
      </c>
      <c r="B91" s="143" t="s">
        <v>48</v>
      </c>
      <c r="C91" s="145" t="s">
        <v>39</v>
      </c>
      <c r="D91" s="146"/>
      <c r="E91" s="117"/>
      <c r="F91" s="117"/>
      <c r="G91" s="115" t="s">
        <v>59</v>
      </c>
      <c r="H91" s="63" t="s">
        <v>57</v>
      </c>
      <c r="I91" s="21">
        <v>688.68299999999999</v>
      </c>
      <c r="J91" s="21">
        <v>688.68299999999999</v>
      </c>
      <c r="K91" s="21">
        <v>58.89</v>
      </c>
      <c r="L91" s="21">
        <v>58.89</v>
      </c>
      <c r="M91" s="21">
        <v>278.71118000000001</v>
      </c>
      <c r="N91" s="13">
        <v>278.71118000000001</v>
      </c>
      <c r="O91" s="22">
        <v>0</v>
      </c>
      <c r="P91" s="22">
        <v>0</v>
      </c>
      <c r="Q91" s="8"/>
    </row>
    <row r="92" spans="1:17" ht="45.6" customHeight="1">
      <c r="A92" s="154"/>
      <c r="B92" s="155"/>
      <c r="C92" s="156"/>
      <c r="D92" s="146"/>
      <c r="E92" s="117"/>
      <c r="F92" s="117"/>
      <c r="G92" s="116"/>
      <c r="H92" s="63" t="s">
        <v>54</v>
      </c>
      <c r="I92" s="21">
        <v>8924.6190000000006</v>
      </c>
      <c r="J92" s="21">
        <v>8259.9111699999994</v>
      </c>
      <c r="K92" s="21">
        <v>4738.2709999999997</v>
      </c>
      <c r="L92" s="21">
        <v>4738.2702300000001</v>
      </c>
      <c r="M92" s="21">
        <v>10475.34792</v>
      </c>
      <c r="N92" s="13">
        <v>10458.94234</v>
      </c>
      <c r="O92" s="13">
        <v>9459</v>
      </c>
      <c r="P92" s="13">
        <v>10162</v>
      </c>
      <c r="Q92" s="8"/>
    </row>
    <row r="93" spans="1:17" ht="19.149999999999999" customHeight="1">
      <c r="A93" s="141" t="s">
        <v>166</v>
      </c>
      <c r="B93" s="136" t="s">
        <v>48</v>
      </c>
      <c r="C93" s="143" t="s">
        <v>214</v>
      </c>
      <c r="D93" s="147"/>
      <c r="E93" s="139"/>
      <c r="F93" s="139"/>
      <c r="G93" s="115" t="s">
        <v>215</v>
      </c>
      <c r="H93" s="121" t="s">
        <v>54</v>
      </c>
      <c r="I93" s="124"/>
      <c r="J93" s="124"/>
      <c r="K93" s="124"/>
      <c r="L93" s="124"/>
      <c r="M93" s="124">
        <v>1046</v>
      </c>
      <c r="N93" s="127">
        <v>1012.55196</v>
      </c>
      <c r="O93" s="127">
        <v>0</v>
      </c>
      <c r="P93" s="127">
        <v>0</v>
      </c>
      <c r="Q93" s="119"/>
    </row>
    <row r="94" spans="1:17" ht="19.899999999999999" customHeight="1">
      <c r="A94" s="142"/>
      <c r="B94" s="137"/>
      <c r="C94" s="144"/>
      <c r="D94" s="147"/>
      <c r="E94" s="139"/>
      <c r="F94" s="139"/>
      <c r="G94" s="117"/>
      <c r="H94" s="122"/>
      <c r="I94" s="125"/>
      <c r="J94" s="125"/>
      <c r="K94" s="125"/>
      <c r="L94" s="125"/>
      <c r="M94" s="125"/>
      <c r="N94" s="128"/>
      <c r="O94" s="128"/>
      <c r="P94" s="128"/>
      <c r="Q94" s="130"/>
    </row>
    <row r="95" spans="1:17" ht="19.899999999999999" customHeight="1">
      <c r="A95" s="142"/>
      <c r="B95" s="137"/>
      <c r="C95" s="144"/>
      <c r="D95" s="147"/>
      <c r="E95" s="139"/>
      <c r="F95" s="139"/>
      <c r="G95" s="117"/>
      <c r="H95" s="123"/>
      <c r="I95" s="126"/>
      <c r="J95" s="126"/>
      <c r="K95" s="126"/>
      <c r="L95" s="126"/>
      <c r="M95" s="126"/>
      <c r="N95" s="129"/>
      <c r="O95" s="129"/>
      <c r="P95" s="129"/>
      <c r="Q95" s="120"/>
    </row>
    <row r="96" spans="1:17" ht="87" customHeight="1">
      <c r="A96" s="62" t="s">
        <v>167</v>
      </c>
      <c r="B96" s="72" t="s">
        <v>48</v>
      </c>
      <c r="C96" s="33" t="s">
        <v>66</v>
      </c>
      <c r="D96" s="168" t="s">
        <v>21</v>
      </c>
      <c r="E96" s="115" t="s">
        <v>23</v>
      </c>
      <c r="F96" s="115" t="s">
        <v>67</v>
      </c>
      <c r="G96" s="34" t="s">
        <v>68</v>
      </c>
      <c r="H96" s="115" t="s">
        <v>57</v>
      </c>
      <c r="I96" s="21">
        <v>23573.8</v>
      </c>
      <c r="J96" s="21">
        <v>21806.115580000002</v>
      </c>
      <c r="K96" s="21">
        <v>13029.64472</v>
      </c>
      <c r="L96" s="21">
        <v>12829.2</v>
      </c>
      <c r="M96" s="21">
        <v>23359.200000000001</v>
      </c>
      <c r="N96" s="13">
        <v>20157.35916</v>
      </c>
      <c r="O96" s="13">
        <v>15120.3</v>
      </c>
      <c r="P96" s="13">
        <v>18370.099999999999</v>
      </c>
      <c r="Q96" s="8"/>
    </row>
    <row r="97" spans="1:17" ht="170.45" customHeight="1">
      <c r="A97" s="190" t="s">
        <v>167</v>
      </c>
      <c r="B97" s="212" t="s">
        <v>103</v>
      </c>
      <c r="C97" s="33" t="s">
        <v>148</v>
      </c>
      <c r="D97" s="163"/>
      <c r="E97" s="159"/>
      <c r="F97" s="159"/>
      <c r="G97" s="115" t="s">
        <v>149</v>
      </c>
      <c r="H97" s="159"/>
      <c r="I97" s="21">
        <v>3600.0549999999998</v>
      </c>
      <c r="J97" s="21">
        <v>3215.0434</v>
      </c>
      <c r="K97" s="21">
        <v>5020.5299800000003</v>
      </c>
      <c r="L97" s="21">
        <v>4982.8493600000002</v>
      </c>
      <c r="M97" s="21">
        <v>10762.383540000001</v>
      </c>
      <c r="N97" s="13">
        <v>9318.2836000000007</v>
      </c>
      <c r="O97" s="13">
        <v>12373.4647</v>
      </c>
      <c r="P97" s="13">
        <v>12625.1445</v>
      </c>
      <c r="Q97" s="8"/>
    </row>
    <row r="98" spans="1:17" ht="178.15" customHeight="1">
      <c r="A98" s="210"/>
      <c r="B98" s="213"/>
      <c r="C98" s="33" t="s">
        <v>150</v>
      </c>
      <c r="D98" s="163"/>
      <c r="E98" s="159"/>
      <c r="F98" s="159"/>
      <c r="G98" s="117"/>
      <c r="H98" s="159"/>
      <c r="I98" s="21">
        <v>10800.165999999999</v>
      </c>
      <c r="J98" s="21">
        <v>9639.1727499999997</v>
      </c>
      <c r="K98" s="21">
        <v>12083.47516</v>
      </c>
      <c r="L98" s="21">
        <v>12049.350640000001</v>
      </c>
      <c r="M98" s="21">
        <v>22732.199850000001</v>
      </c>
      <c r="N98" s="13">
        <v>22533.14486</v>
      </c>
      <c r="O98" s="13">
        <v>25315.0353</v>
      </c>
      <c r="P98" s="13">
        <v>25063.355500000001</v>
      </c>
      <c r="Q98" s="8"/>
    </row>
    <row r="99" spans="1:17" ht="172.15" customHeight="1">
      <c r="A99" s="211"/>
      <c r="B99" s="214"/>
      <c r="C99" s="33" t="s">
        <v>151</v>
      </c>
      <c r="D99" s="164"/>
      <c r="E99" s="160"/>
      <c r="F99" s="160"/>
      <c r="G99" s="160"/>
      <c r="H99" s="160"/>
      <c r="I99" s="21">
        <v>28.858000000000001</v>
      </c>
      <c r="J99" s="21">
        <v>25.771979999999999</v>
      </c>
      <c r="K99" s="21">
        <v>17.116669999999999</v>
      </c>
      <c r="L99" s="21">
        <v>17.049029999999998</v>
      </c>
      <c r="M99" s="21">
        <v>36.823999999999998</v>
      </c>
      <c r="N99" s="13">
        <v>31.882909999999999</v>
      </c>
      <c r="O99" s="13">
        <v>37.725999999999999</v>
      </c>
      <c r="P99" s="13">
        <v>37.725999999999999</v>
      </c>
      <c r="Q99" s="8"/>
    </row>
    <row r="100" spans="1:17" ht="78.75">
      <c r="A100" s="82" t="s">
        <v>168</v>
      </c>
      <c r="B100" s="6" t="s">
        <v>48</v>
      </c>
      <c r="C100" s="33" t="s">
        <v>69</v>
      </c>
      <c r="D100" s="33" t="s">
        <v>21</v>
      </c>
      <c r="E100" s="34" t="s">
        <v>23</v>
      </c>
      <c r="F100" s="34" t="s">
        <v>72</v>
      </c>
      <c r="G100" s="34" t="s">
        <v>70</v>
      </c>
      <c r="H100" s="34" t="s">
        <v>61</v>
      </c>
      <c r="I100" s="21">
        <v>100</v>
      </c>
      <c r="J100" s="21">
        <v>6.4</v>
      </c>
      <c r="K100" s="21">
        <v>20.5</v>
      </c>
      <c r="L100" s="21">
        <v>20.5</v>
      </c>
      <c r="M100" s="21">
        <v>100</v>
      </c>
      <c r="N100" s="13">
        <v>100</v>
      </c>
      <c r="O100" s="13">
        <v>100</v>
      </c>
      <c r="P100" s="13">
        <v>150</v>
      </c>
      <c r="Q100" s="8"/>
    </row>
    <row r="101" spans="1:17" ht="22.15" customHeight="1">
      <c r="A101" s="141" t="s">
        <v>169</v>
      </c>
      <c r="B101" s="136" t="s">
        <v>48</v>
      </c>
      <c r="C101" s="113" t="s">
        <v>211</v>
      </c>
      <c r="D101" s="113" t="s">
        <v>21</v>
      </c>
      <c r="E101" s="115" t="s">
        <v>23</v>
      </c>
      <c r="F101" s="115" t="s">
        <v>71</v>
      </c>
      <c r="G101" s="115" t="s">
        <v>89</v>
      </c>
      <c r="H101" s="115" t="s">
        <v>57</v>
      </c>
      <c r="I101" s="124"/>
      <c r="J101" s="124"/>
      <c r="K101" s="124">
        <v>40.823999999999998</v>
      </c>
      <c r="L101" s="124">
        <v>40.823999999999998</v>
      </c>
      <c r="M101" s="124">
        <v>2105.0459999999998</v>
      </c>
      <c r="N101" s="127">
        <v>1938.1194</v>
      </c>
      <c r="O101" s="127">
        <v>2124.4</v>
      </c>
      <c r="P101" s="127">
        <v>2124.4</v>
      </c>
      <c r="Q101" s="119"/>
    </row>
    <row r="102" spans="1:17" hidden="1">
      <c r="A102" s="142"/>
      <c r="B102" s="137"/>
      <c r="C102" s="118"/>
      <c r="D102" s="118"/>
      <c r="E102" s="117"/>
      <c r="F102" s="117"/>
      <c r="G102" s="159"/>
      <c r="H102" s="159"/>
      <c r="I102" s="159"/>
      <c r="J102" s="159"/>
      <c r="K102" s="159"/>
      <c r="L102" s="159"/>
      <c r="M102" s="159"/>
      <c r="N102" s="128"/>
      <c r="O102" s="222"/>
      <c r="P102" s="222"/>
      <c r="Q102" s="130"/>
    </row>
    <row r="103" spans="1:17" ht="22.15" hidden="1" customHeight="1">
      <c r="A103" s="142"/>
      <c r="B103" s="137"/>
      <c r="C103" s="118"/>
      <c r="D103" s="118"/>
      <c r="E103" s="117"/>
      <c r="F103" s="117"/>
      <c r="G103" s="159"/>
      <c r="H103" s="160"/>
      <c r="I103" s="160"/>
      <c r="J103" s="160"/>
      <c r="K103" s="160"/>
      <c r="L103" s="160"/>
      <c r="M103" s="160"/>
      <c r="N103" s="129"/>
      <c r="O103" s="223"/>
      <c r="P103" s="223"/>
      <c r="Q103" s="120"/>
    </row>
    <row r="104" spans="1:17">
      <c r="A104" s="142"/>
      <c r="B104" s="137"/>
      <c r="C104" s="118"/>
      <c r="D104" s="118"/>
      <c r="E104" s="117"/>
      <c r="F104" s="117"/>
      <c r="G104" s="159"/>
      <c r="H104" s="73" t="s">
        <v>52</v>
      </c>
      <c r="I104" s="21"/>
      <c r="J104" s="21"/>
      <c r="K104" s="21"/>
      <c r="L104" s="21"/>
      <c r="M104" s="21">
        <v>0</v>
      </c>
      <c r="N104" s="22">
        <v>0</v>
      </c>
      <c r="O104" s="13">
        <v>95.622</v>
      </c>
      <c r="P104" s="13">
        <v>95.622</v>
      </c>
      <c r="Q104" s="8"/>
    </row>
    <row r="105" spans="1:17">
      <c r="A105" s="142"/>
      <c r="B105" s="137"/>
      <c r="C105" s="118"/>
      <c r="D105" s="118"/>
      <c r="E105" s="117"/>
      <c r="F105" s="117"/>
      <c r="G105" s="159"/>
      <c r="H105" s="73" t="s">
        <v>53</v>
      </c>
      <c r="I105" s="21"/>
      <c r="J105" s="21"/>
      <c r="K105" s="21"/>
      <c r="L105" s="21"/>
      <c r="M105" s="21">
        <v>0</v>
      </c>
      <c r="N105" s="22">
        <v>0</v>
      </c>
      <c r="O105" s="13">
        <v>28.878</v>
      </c>
      <c r="P105" s="13">
        <v>28.878</v>
      </c>
      <c r="Q105" s="8"/>
    </row>
    <row r="106" spans="1:17" ht="24.6" customHeight="1">
      <c r="A106" s="142"/>
      <c r="B106" s="137"/>
      <c r="C106" s="118"/>
      <c r="D106" s="118"/>
      <c r="E106" s="117"/>
      <c r="F106" s="117"/>
      <c r="G106" s="159"/>
      <c r="H106" s="34" t="s">
        <v>61</v>
      </c>
      <c r="I106" s="21"/>
      <c r="J106" s="21"/>
      <c r="K106" s="21"/>
      <c r="L106" s="21"/>
      <c r="M106" s="21">
        <v>66.37</v>
      </c>
      <c r="N106" s="13">
        <v>66.37</v>
      </c>
      <c r="O106" s="22">
        <v>0</v>
      </c>
      <c r="P106" s="22">
        <v>0</v>
      </c>
      <c r="Q106" s="8"/>
    </row>
    <row r="107" spans="1:17" ht="30.6" customHeight="1">
      <c r="A107" s="141" t="s">
        <v>227</v>
      </c>
      <c r="B107" s="14" t="s">
        <v>48</v>
      </c>
      <c r="C107" s="113" t="s">
        <v>211</v>
      </c>
      <c r="D107" s="113" t="s">
        <v>21</v>
      </c>
      <c r="E107" s="115" t="s">
        <v>23</v>
      </c>
      <c r="F107" s="115" t="s">
        <v>71</v>
      </c>
      <c r="G107" s="115" t="s">
        <v>89</v>
      </c>
      <c r="H107" s="115" t="s">
        <v>73</v>
      </c>
      <c r="I107" s="124"/>
      <c r="J107" s="124"/>
      <c r="K107" s="124">
        <v>4041.884</v>
      </c>
      <c r="L107" s="124">
        <v>4041.884</v>
      </c>
      <c r="M107" s="124">
        <v>4041.884</v>
      </c>
      <c r="N107" s="127">
        <v>4041.884</v>
      </c>
      <c r="O107" s="127">
        <v>4143.7</v>
      </c>
      <c r="P107" s="127">
        <v>4143.7</v>
      </c>
      <c r="Q107" s="119"/>
    </row>
    <row r="108" spans="1:17" ht="17.45" hidden="1" customHeight="1">
      <c r="A108" s="142"/>
      <c r="B108" s="15"/>
      <c r="C108" s="118"/>
      <c r="D108" s="118"/>
      <c r="E108" s="117"/>
      <c r="F108" s="117"/>
      <c r="G108" s="159"/>
      <c r="H108" s="159"/>
      <c r="I108" s="159"/>
      <c r="J108" s="159"/>
      <c r="K108" s="125"/>
      <c r="L108" s="125"/>
      <c r="M108" s="125"/>
      <c r="N108" s="128"/>
      <c r="O108" s="128"/>
      <c r="P108" s="128"/>
      <c r="Q108" s="130"/>
    </row>
    <row r="109" spans="1:17" ht="28.15" hidden="1" customHeight="1">
      <c r="A109" s="142"/>
      <c r="B109" s="15"/>
      <c r="C109" s="118"/>
      <c r="D109" s="118"/>
      <c r="E109" s="117"/>
      <c r="F109" s="117"/>
      <c r="G109" s="160"/>
      <c r="H109" s="160"/>
      <c r="I109" s="160"/>
      <c r="J109" s="160"/>
      <c r="K109" s="160"/>
      <c r="L109" s="160"/>
      <c r="M109" s="160"/>
      <c r="N109" s="129"/>
      <c r="O109" s="223"/>
      <c r="P109" s="223"/>
      <c r="Q109" s="120"/>
    </row>
    <row r="110" spans="1:17" ht="27.6" customHeight="1">
      <c r="A110" s="165"/>
      <c r="B110" s="16"/>
      <c r="C110" s="114"/>
      <c r="D110" s="114"/>
      <c r="E110" s="116"/>
      <c r="F110" s="116"/>
      <c r="G110" s="34" t="s">
        <v>90</v>
      </c>
      <c r="H110" s="34" t="s">
        <v>73</v>
      </c>
      <c r="I110" s="21"/>
      <c r="J110" s="21"/>
      <c r="K110" s="21">
        <v>508.21800000000002</v>
      </c>
      <c r="L110" s="21">
        <v>508.21800000000002</v>
      </c>
      <c r="M110" s="21">
        <v>1016.436</v>
      </c>
      <c r="N110" s="13">
        <v>1016.436</v>
      </c>
      <c r="O110" s="13">
        <v>1005.9</v>
      </c>
      <c r="P110" s="13">
        <v>1005.9</v>
      </c>
      <c r="Q110" s="8"/>
    </row>
    <row r="111" spans="1:17" ht="127.9" customHeight="1">
      <c r="A111" s="141" t="s">
        <v>170</v>
      </c>
      <c r="B111" s="136" t="s">
        <v>103</v>
      </c>
      <c r="C111" s="19" t="s">
        <v>104</v>
      </c>
      <c r="D111" s="113" t="s">
        <v>21</v>
      </c>
      <c r="E111" s="115" t="s">
        <v>23</v>
      </c>
      <c r="F111" s="115" t="s">
        <v>51</v>
      </c>
      <c r="G111" s="115" t="s">
        <v>127</v>
      </c>
      <c r="H111" s="115" t="s">
        <v>57</v>
      </c>
      <c r="I111" s="21">
        <v>1800</v>
      </c>
      <c r="J111" s="21">
        <v>1800</v>
      </c>
      <c r="K111" s="21"/>
      <c r="L111" s="21"/>
      <c r="M111" s="21">
        <v>1200</v>
      </c>
      <c r="N111" s="13">
        <v>1199.99956</v>
      </c>
      <c r="O111" s="22">
        <v>0</v>
      </c>
      <c r="P111" s="22">
        <v>0</v>
      </c>
      <c r="Q111" s="8"/>
    </row>
    <row r="112" spans="1:17" ht="127.15" customHeight="1">
      <c r="A112" s="165"/>
      <c r="B112" s="138"/>
      <c r="C112" s="19" t="s">
        <v>105</v>
      </c>
      <c r="D112" s="114"/>
      <c r="E112" s="116"/>
      <c r="F112" s="116"/>
      <c r="G112" s="116"/>
      <c r="H112" s="116"/>
      <c r="I112" s="21">
        <v>36.734999999999999</v>
      </c>
      <c r="J112" s="21">
        <v>36.734999999999999</v>
      </c>
      <c r="K112" s="21"/>
      <c r="L112" s="21"/>
      <c r="M112" s="21">
        <v>12.122</v>
      </c>
      <c r="N112" s="13">
        <v>12.122</v>
      </c>
      <c r="O112" s="22">
        <v>0</v>
      </c>
      <c r="P112" s="22">
        <v>0</v>
      </c>
      <c r="Q112" s="8"/>
    </row>
    <row r="113" spans="1:17" ht="87" customHeight="1">
      <c r="A113" s="169" t="s">
        <v>171</v>
      </c>
      <c r="B113" s="136" t="s">
        <v>103</v>
      </c>
      <c r="C113" s="19" t="s">
        <v>108</v>
      </c>
      <c r="D113" s="113" t="s">
        <v>21</v>
      </c>
      <c r="E113" s="115" t="s">
        <v>23</v>
      </c>
      <c r="F113" s="115" t="s">
        <v>51</v>
      </c>
      <c r="G113" s="115" t="s">
        <v>65</v>
      </c>
      <c r="H113" s="115" t="s">
        <v>57</v>
      </c>
      <c r="I113" s="21">
        <v>3000</v>
      </c>
      <c r="J113" s="21">
        <v>2296.1111799999999</v>
      </c>
      <c r="K113" s="21"/>
      <c r="L113" s="21"/>
      <c r="M113" s="21"/>
      <c r="N113" s="13"/>
      <c r="O113" s="22"/>
      <c r="P113" s="22"/>
      <c r="Q113" s="8"/>
    </row>
    <row r="114" spans="1:17" ht="91.9" customHeight="1">
      <c r="A114" s="170"/>
      <c r="B114" s="138"/>
      <c r="C114" s="19" t="s">
        <v>109</v>
      </c>
      <c r="D114" s="114"/>
      <c r="E114" s="116"/>
      <c r="F114" s="116"/>
      <c r="G114" s="116"/>
      <c r="H114" s="116"/>
      <c r="I114" s="21">
        <v>46.8</v>
      </c>
      <c r="J114" s="21">
        <v>39.691000000000003</v>
      </c>
      <c r="K114" s="21"/>
      <c r="L114" s="21"/>
      <c r="M114" s="21"/>
      <c r="N114" s="13"/>
      <c r="O114" s="22"/>
      <c r="P114" s="22"/>
      <c r="Q114" s="8"/>
    </row>
    <row r="115" spans="1:17" ht="120.6" customHeight="1">
      <c r="A115" s="169" t="s">
        <v>172</v>
      </c>
      <c r="B115" s="136" t="s">
        <v>103</v>
      </c>
      <c r="C115" s="19" t="s">
        <v>104</v>
      </c>
      <c r="D115" s="113" t="s">
        <v>21</v>
      </c>
      <c r="E115" s="115" t="s">
        <v>23</v>
      </c>
      <c r="F115" s="115" t="s">
        <v>51</v>
      </c>
      <c r="G115" s="115" t="s">
        <v>111</v>
      </c>
      <c r="H115" s="115" t="s">
        <v>57</v>
      </c>
      <c r="I115" s="21">
        <v>140.4675</v>
      </c>
      <c r="J115" s="21">
        <v>116.40542000000001</v>
      </c>
      <c r="K115" s="21"/>
      <c r="L115" s="21"/>
      <c r="M115" s="21">
        <v>135.71056999999999</v>
      </c>
      <c r="N115" s="13">
        <v>135.71046999999999</v>
      </c>
      <c r="O115" s="13">
        <v>275.51474000000002</v>
      </c>
      <c r="P115" s="13">
        <v>346.62056999999999</v>
      </c>
      <c r="Q115" s="8"/>
    </row>
    <row r="116" spans="1:17" ht="132" customHeight="1">
      <c r="A116" s="187"/>
      <c r="B116" s="137"/>
      <c r="C116" s="19" t="s">
        <v>105</v>
      </c>
      <c r="D116" s="118"/>
      <c r="E116" s="117"/>
      <c r="F116" s="117"/>
      <c r="G116" s="117"/>
      <c r="H116" s="117"/>
      <c r="I116" s="21">
        <v>57.4</v>
      </c>
      <c r="J116" s="21">
        <v>47.567390000000003</v>
      </c>
      <c r="K116" s="21"/>
      <c r="L116" s="21"/>
      <c r="M116" s="21">
        <v>27.5</v>
      </c>
      <c r="N116" s="13">
        <v>27.5</v>
      </c>
      <c r="O116" s="13">
        <v>55.7</v>
      </c>
      <c r="P116" s="13">
        <v>70.099999999999994</v>
      </c>
      <c r="Q116" s="8"/>
    </row>
    <row r="117" spans="1:17" ht="132.6" customHeight="1">
      <c r="A117" s="170"/>
      <c r="B117" s="138"/>
      <c r="C117" s="19" t="s">
        <v>112</v>
      </c>
      <c r="D117" s="118"/>
      <c r="E117" s="117"/>
      <c r="F117" s="117"/>
      <c r="G117" s="116"/>
      <c r="H117" s="117"/>
      <c r="I117" s="21">
        <v>2668.88247</v>
      </c>
      <c r="J117" s="21">
        <v>2211.70316</v>
      </c>
      <c r="K117" s="21"/>
      <c r="L117" s="21"/>
      <c r="M117" s="21">
        <v>2578.4894300000001</v>
      </c>
      <c r="N117" s="13">
        <v>2578.48909</v>
      </c>
      <c r="O117" s="13">
        <v>5234.78</v>
      </c>
      <c r="P117" s="13">
        <v>6585.7426299999997</v>
      </c>
      <c r="Q117" s="8"/>
    </row>
    <row r="118" spans="1:17" ht="132.6" customHeight="1">
      <c r="A118" s="45" t="s">
        <v>173</v>
      </c>
      <c r="B118" s="46" t="s">
        <v>103</v>
      </c>
      <c r="C118" s="19" t="s">
        <v>145</v>
      </c>
      <c r="D118" s="192"/>
      <c r="E118" s="160"/>
      <c r="F118" s="160"/>
      <c r="G118" s="47" t="s">
        <v>146</v>
      </c>
      <c r="H118" s="160"/>
      <c r="I118" s="21">
        <v>500</v>
      </c>
      <c r="J118" s="21">
        <v>497.63499999999999</v>
      </c>
      <c r="K118" s="21"/>
      <c r="L118" s="21"/>
      <c r="M118" s="21"/>
      <c r="N118" s="13"/>
      <c r="O118" s="13"/>
      <c r="P118" s="13"/>
      <c r="Q118" s="8"/>
    </row>
    <row r="119" spans="1:17" ht="81" customHeight="1">
      <c r="A119" s="169" t="s">
        <v>174</v>
      </c>
      <c r="B119" s="136" t="s">
        <v>103</v>
      </c>
      <c r="C119" s="19" t="s">
        <v>115</v>
      </c>
      <c r="D119" s="94" t="s">
        <v>31</v>
      </c>
      <c r="E119" s="101" t="s">
        <v>32</v>
      </c>
      <c r="F119" s="101" t="s">
        <v>51</v>
      </c>
      <c r="G119" s="115" t="s">
        <v>114</v>
      </c>
      <c r="H119" s="115" t="s">
        <v>93</v>
      </c>
      <c r="I119" s="21">
        <v>368.06574000000001</v>
      </c>
      <c r="J119" s="21">
        <v>348.86662000000001</v>
      </c>
      <c r="K119" s="21"/>
      <c r="L119" s="21"/>
      <c r="M119" s="21"/>
      <c r="N119" s="13"/>
      <c r="O119" s="13"/>
      <c r="P119" s="13"/>
      <c r="Q119" s="8"/>
    </row>
    <row r="120" spans="1:17" ht="82.15" customHeight="1">
      <c r="A120" s="187"/>
      <c r="B120" s="137"/>
      <c r="C120" s="19" t="s">
        <v>116</v>
      </c>
      <c r="D120" s="84"/>
      <c r="E120" s="102"/>
      <c r="F120" s="102"/>
      <c r="G120" s="117"/>
      <c r="H120" s="117"/>
      <c r="I120" s="21">
        <v>2484.4437499999999</v>
      </c>
      <c r="J120" s="21">
        <v>2354.84971</v>
      </c>
      <c r="K120" s="21"/>
      <c r="L120" s="21"/>
      <c r="M120" s="21"/>
      <c r="N120" s="13"/>
      <c r="O120" s="13"/>
      <c r="P120" s="13"/>
      <c r="Q120" s="8"/>
    </row>
    <row r="121" spans="1:17" ht="79.150000000000006" customHeight="1">
      <c r="A121" s="170"/>
      <c r="B121" s="138"/>
      <c r="C121" s="19" t="s">
        <v>117</v>
      </c>
      <c r="D121" s="84"/>
      <c r="E121" s="102"/>
      <c r="F121" s="102"/>
      <c r="G121" s="116"/>
      <c r="H121" s="116"/>
      <c r="I121" s="21">
        <v>828.14792</v>
      </c>
      <c r="J121" s="21">
        <v>784.94988999999998</v>
      </c>
      <c r="K121" s="21"/>
      <c r="L121" s="21"/>
      <c r="M121" s="21"/>
      <c r="N121" s="13"/>
      <c r="O121" s="13"/>
      <c r="P121" s="13"/>
      <c r="Q121" s="8"/>
    </row>
    <row r="122" spans="1:17" ht="89.45" customHeight="1">
      <c r="A122" s="79" t="s">
        <v>175</v>
      </c>
      <c r="B122" s="86" t="s">
        <v>103</v>
      </c>
      <c r="C122" s="60" t="s">
        <v>207</v>
      </c>
      <c r="D122" s="84"/>
      <c r="E122" s="102"/>
      <c r="F122" s="102"/>
      <c r="G122" s="81" t="s">
        <v>63</v>
      </c>
      <c r="H122" s="101" t="s">
        <v>61</v>
      </c>
      <c r="I122" s="21"/>
      <c r="J122" s="21"/>
      <c r="K122" s="21">
        <v>41.542000000000002</v>
      </c>
      <c r="L122" s="21">
        <v>41.542000000000002</v>
      </c>
      <c r="M122" s="21">
        <v>41.542000000000002</v>
      </c>
      <c r="N122" s="13">
        <v>41.542000000000002</v>
      </c>
      <c r="O122" s="13">
        <v>0</v>
      </c>
      <c r="P122" s="13">
        <v>0</v>
      </c>
      <c r="Q122" s="8"/>
    </row>
    <row r="123" spans="1:17" ht="56.45" customHeight="1">
      <c r="A123" s="87" t="s">
        <v>176</v>
      </c>
      <c r="B123" s="86" t="s">
        <v>103</v>
      </c>
      <c r="C123" s="80" t="s">
        <v>216</v>
      </c>
      <c r="D123" s="84"/>
      <c r="E123" s="102"/>
      <c r="F123" s="102"/>
      <c r="G123" s="81" t="s">
        <v>217</v>
      </c>
      <c r="H123" s="102"/>
      <c r="I123" s="21"/>
      <c r="J123" s="21"/>
      <c r="K123" s="21"/>
      <c r="L123" s="21"/>
      <c r="M123" s="21">
        <v>500</v>
      </c>
      <c r="N123" s="13">
        <v>500</v>
      </c>
      <c r="O123" s="13">
        <v>0</v>
      </c>
      <c r="P123" s="13">
        <v>0</v>
      </c>
      <c r="Q123" s="8"/>
    </row>
    <row r="124" spans="1:17" ht="63" customHeight="1">
      <c r="A124" s="87" t="s">
        <v>228</v>
      </c>
      <c r="B124" s="86" t="s">
        <v>103</v>
      </c>
      <c r="C124" s="80" t="s">
        <v>218</v>
      </c>
      <c r="D124" s="84"/>
      <c r="E124" s="102"/>
      <c r="F124" s="102"/>
      <c r="G124" s="81" t="s">
        <v>219</v>
      </c>
      <c r="H124" s="102"/>
      <c r="I124" s="21"/>
      <c r="J124" s="21"/>
      <c r="K124" s="21"/>
      <c r="L124" s="21"/>
      <c r="M124" s="21">
        <v>476.7</v>
      </c>
      <c r="N124" s="13">
        <v>476.7</v>
      </c>
      <c r="O124" s="13">
        <v>0</v>
      </c>
      <c r="P124" s="13">
        <v>0</v>
      </c>
      <c r="Q124" s="8"/>
    </row>
    <row r="125" spans="1:17" ht="55.15" customHeight="1">
      <c r="A125" s="79" t="s">
        <v>229</v>
      </c>
      <c r="B125" s="86" t="s">
        <v>103</v>
      </c>
      <c r="C125" s="80" t="s">
        <v>203</v>
      </c>
      <c r="D125" s="84"/>
      <c r="E125" s="102"/>
      <c r="F125" s="102"/>
      <c r="G125" s="81" t="s">
        <v>220</v>
      </c>
      <c r="H125" s="75"/>
      <c r="I125" s="21"/>
      <c r="J125" s="21"/>
      <c r="K125" s="21"/>
      <c r="L125" s="21"/>
      <c r="M125" s="21">
        <v>7254.1620000000003</v>
      </c>
      <c r="N125" s="13">
        <v>7254.1620000000003</v>
      </c>
      <c r="O125" s="13">
        <v>0</v>
      </c>
      <c r="P125" s="13">
        <v>0</v>
      </c>
      <c r="Q125" s="8"/>
    </row>
    <row r="126" spans="1:17" ht="65.45" customHeight="1">
      <c r="A126" s="87" t="s">
        <v>230</v>
      </c>
      <c r="B126" s="86" t="s">
        <v>103</v>
      </c>
      <c r="C126" s="80" t="s">
        <v>221</v>
      </c>
      <c r="D126" s="83"/>
      <c r="E126" s="76"/>
      <c r="F126" s="76"/>
      <c r="G126" s="75" t="s">
        <v>222</v>
      </c>
      <c r="H126" s="81" t="s">
        <v>93</v>
      </c>
      <c r="I126" s="21"/>
      <c r="J126" s="21"/>
      <c r="K126" s="21"/>
      <c r="L126" s="21"/>
      <c r="M126" s="21">
        <v>4481.6639999999998</v>
      </c>
      <c r="N126" s="13">
        <v>3049.4314300000001</v>
      </c>
      <c r="O126" s="13">
        <v>0</v>
      </c>
      <c r="P126" s="13">
        <v>0</v>
      </c>
      <c r="Q126" s="8"/>
    </row>
    <row r="127" spans="1:17" ht="88.9" customHeight="1">
      <c r="A127" s="169" t="s">
        <v>231</v>
      </c>
      <c r="B127" s="136" t="s">
        <v>103</v>
      </c>
      <c r="C127" s="19" t="s">
        <v>119</v>
      </c>
      <c r="D127" s="113" t="s">
        <v>21</v>
      </c>
      <c r="E127" s="115" t="s">
        <v>23</v>
      </c>
      <c r="F127" s="115" t="s">
        <v>51</v>
      </c>
      <c r="G127" s="115" t="s">
        <v>118</v>
      </c>
      <c r="H127" s="115" t="s">
        <v>57</v>
      </c>
      <c r="I127" s="21">
        <v>104.95685</v>
      </c>
      <c r="J127" s="21">
        <v>89.210639999999998</v>
      </c>
      <c r="K127" s="21"/>
      <c r="L127" s="21"/>
      <c r="M127" s="21"/>
      <c r="N127" s="13"/>
      <c r="O127" s="13">
        <v>65.866290000000006</v>
      </c>
      <c r="P127" s="13">
        <v>270.61396000000002</v>
      </c>
      <c r="Q127" s="8"/>
    </row>
    <row r="128" spans="1:17" ht="88.15" customHeight="1">
      <c r="A128" s="187"/>
      <c r="B128" s="137"/>
      <c r="C128" s="19" t="s">
        <v>120</v>
      </c>
      <c r="D128" s="118"/>
      <c r="E128" s="117"/>
      <c r="F128" s="117"/>
      <c r="G128" s="117"/>
      <c r="H128" s="117"/>
      <c r="I128" s="21">
        <v>42.9</v>
      </c>
      <c r="J128" s="21">
        <v>36.463909999999998</v>
      </c>
      <c r="K128" s="21"/>
      <c r="L128" s="21"/>
      <c r="M128" s="21"/>
      <c r="N128" s="13"/>
      <c r="O128" s="13"/>
      <c r="P128" s="13"/>
      <c r="Q128" s="8"/>
    </row>
    <row r="129" spans="1:17" ht="98.45" customHeight="1">
      <c r="A129" s="170"/>
      <c r="B129" s="138"/>
      <c r="C129" s="19" t="s">
        <v>121</v>
      </c>
      <c r="D129" s="114"/>
      <c r="E129" s="116"/>
      <c r="F129" s="116"/>
      <c r="G129" s="116"/>
      <c r="H129" s="116"/>
      <c r="I129" s="21">
        <v>1994.1801499999999</v>
      </c>
      <c r="J129" s="21">
        <v>1695.00226</v>
      </c>
      <c r="K129" s="21"/>
      <c r="L129" s="21"/>
      <c r="M129" s="21"/>
      <c r="N129" s="13"/>
      <c r="O129" s="13">
        <v>1251.45514</v>
      </c>
      <c r="P129" s="13">
        <v>5141.65373</v>
      </c>
      <c r="Q129" s="8"/>
    </row>
    <row r="130" spans="1:17" ht="45" customHeight="1">
      <c r="A130" s="169" t="s">
        <v>232</v>
      </c>
      <c r="B130" s="136" t="s">
        <v>103</v>
      </c>
      <c r="C130" s="171" t="s">
        <v>156</v>
      </c>
      <c r="D130" s="65" t="s">
        <v>29</v>
      </c>
      <c r="E130" s="48" t="s">
        <v>30</v>
      </c>
      <c r="F130" s="115" t="s">
        <v>51</v>
      </c>
      <c r="G130" s="115" t="s">
        <v>157</v>
      </c>
      <c r="H130" s="48" t="s">
        <v>61</v>
      </c>
      <c r="I130" s="21">
        <v>1350</v>
      </c>
      <c r="J130" s="21"/>
      <c r="K130" s="21"/>
      <c r="L130" s="21"/>
      <c r="M130" s="21"/>
      <c r="N130" s="13"/>
      <c r="O130" s="13"/>
      <c r="P130" s="13"/>
      <c r="Q130" s="8"/>
    </row>
    <row r="131" spans="1:17" ht="52.15" customHeight="1">
      <c r="A131" s="170"/>
      <c r="B131" s="138"/>
      <c r="C131" s="172"/>
      <c r="D131" s="113" t="s">
        <v>21</v>
      </c>
      <c r="E131" s="115" t="s">
        <v>23</v>
      </c>
      <c r="F131" s="117"/>
      <c r="G131" s="116"/>
      <c r="H131" s="48" t="s">
        <v>57</v>
      </c>
      <c r="I131" s="21">
        <v>1139.653</v>
      </c>
      <c r="J131" s="21">
        <v>1135.482</v>
      </c>
      <c r="K131" s="21"/>
      <c r="L131" s="21"/>
      <c r="M131" s="21"/>
      <c r="N131" s="13"/>
      <c r="O131" s="13"/>
      <c r="P131" s="13"/>
      <c r="Q131" s="8"/>
    </row>
    <row r="132" spans="1:17" ht="95.45" customHeight="1">
      <c r="A132" s="96" t="s">
        <v>238</v>
      </c>
      <c r="B132" s="88" t="s">
        <v>103</v>
      </c>
      <c r="C132" s="99" t="s">
        <v>239</v>
      </c>
      <c r="D132" s="114"/>
      <c r="E132" s="116"/>
      <c r="F132" s="116"/>
      <c r="G132" s="92" t="s">
        <v>240</v>
      </c>
      <c r="H132" s="92" t="s">
        <v>241</v>
      </c>
      <c r="I132" s="21"/>
      <c r="J132" s="21"/>
      <c r="K132" s="21"/>
      <c r="L132" s="21"/>
      <c r="M132" s="21">
        <v>248.7</v>
      </c>
      <c r="N132" s="13"/>
      <c r="O132" s="13"/>
      <c r="P132" s="13"/>
      <c r="Q132" s="8"/>
    </row>
    <row r="133" spans="1:17" ht="105" customHeight="1">
      <c r="A133" s="97" t="s">
        <v>242</v>
      </c>
      <c r="B133" s="88" t="s">
        <v>103</v>
      </c>
      <c r="C133" s="99" t="s">
        <v>243</v>
      </c>
      <c r="D133" s="113" t="s">
        <v>31</v>
      </c>
      <c r="E133" s="115" t="s">
        <v>32</v>
      </c>
      <c r="F133" s="115" t="s">
        <v>51</v>
      </c>
      <c r="G133" s="92" t="s">
        <v>244</v>
      </c>
      <c r="H133" s="92" t="s">
        <v>61</v>
      </c>
      <c r="I133" s="21"/>
      <c r="J133" s="21"/>
      <c r="K133" s="21"/>
      <c r="L133" s="21"/>
      <c r="M133" s="21">
        <v>1450</v>
      </c>
      <c r="N133" s="13">
        <v>1449</v>
      </c>
      <c r="O133" s="13"/>
      <c r="P133" s="13"/>
      <c r="Q133" s="8"/>
    </row>
    <row r="134" spans="1:17" ht="73.900000000000006" customHeight="1">
      <c r="A134" s="87" t="s">
        <v>245</v>
      </c>
      <c r="B134" s="88" t="s">
        <v>103</v>
      </c>
      <c r="C134" s="99" t="s">
        <v>246</v>
      </c>
      <c r="D134" s="118"/>
      <c r="E134" s="117"/>
      <c r="F134" s="117"/>
      <c r="G134" s="92" t="s">
        <v>247</v>
      </c>
      <c r="H134" s="92" t="s">
        <v>93</v>
      </c>
      <c r="I134" s="21"/>
      <c r="J134" s="21"/>
      <c r="K134" s="21"/>
      <c r="L134" s="21"/>
      <c r="M134" s="21"/>
      <c r="N134" s="13"/>
      <c r="O134" s="13">
        <v>2093.3330000000001</v>
      </c>
      <c r="P134" s="13"/>
      <c r="Q134" s="8"/>
    </row>
    <row r="135" spans="1:17" ht="73.900000000000006" customHeight="1">
      <c r="A135" s="87" t="s">
        <v>248</v>
      </c>
      <c r="B135" s="88" t="s">
        <v>103</v>
      </c>
      <c r="C135" s="99" t="s">
        <v>249</v>
      </c>
      <c r="D135" s="118"/>
      <c r="E135" s="117"/>
      <c r="F135" s="117"/>
      <c r="G135" s="115" t="s">
        <v>250</v>
      </c>
      <c r="H135" s="115" t="s">
        <v>61</v>
      </c>
      <c r="I135" s="21"/>
      <c r="J135" s="21"/>
      <c r="K135" s="21"/>
      <c r="L135" s="21"/>
      <c r="M135" s="21">
        <v>494.73700000000002</v>
      </c>
      <c r="N135" s="13"/>
      <c r="O135" s="13"/>
      <c r="P135" s="13"/>
      <c r="Q135" s="8"/>
    </row>
    <row r="136" spans="1:17" ht="70.150000000000006" customHeight="1">
      <c r="A136" s="96" t="s">
        <v>251</v>
      </c>
      <c r="B136" s="88" t="s">
        <v>103</v>
      </c>
      <c r="C136" s="99" t="s">
        <v>252</v>
      </c>
      <c r="D136" s="114"/>
      <c r="E136" s="116"/>
      <c r="F136" s="116"/>
      <c r="G136" s="116"/>
      <c r="H136" s="116"/>
      <c r="I136" s="21"/>
      <c r="J136" s="21"/>
      <c r="K136" s="21"/>
      <c r="L136" s="21"/>
      <c r="M136" s="21">
        <v>9400</v>
      </c>
      <c r="N136" s="13"/>
      <c r="O136" s="13"/>
      <c r="P136" s="13"/>
      <c r="Q136" s="8"/>
    </row>
    <row r="137" spans="1:17" ht="21" customHeight="1">
      <c r="A137" s="141" t="s">
        <v>46</v>
      </c>
      <c r="B137" s="193" t="s">
        <v>26</v>
      </c>
      <c r="C137" s="148" t="s">
        <v>27</v>
      </c>
      <c r="D137" s="6" t="s">
        <v>18</v>
      </c>
      <c r="E137" s="4"/>
      <c r="F137" s="7"/>
      <c r="G137" s="36"/>
      <c r="H137" s="7"/>
      <c r="I137" s="21">
        <f>I139+I140</f>
        <v>54006.963509999994</v>
      </c>
      <c r="J137" s="21">
        <f>J139+J140</f>
        <v>40556.442309999999</v>
      </c>
      <c r="K137" s="21">
        <f t="shared" ref="K137:P137" si="7">K139+K140</f>
        <v>20111.840849999997</v>
      </c>
      <c r="L137" s="21">
        <f t="shared" si="7"/>
        <v>19404.153099999996</v>
      </c>
      <c r="M137" s="21">
        <f t="shared" si="7"/>
        <v>61933.826280000001</v>
      </c>
      <c r="N137" s="13">
        <f>N139+N140</f>
        <v>55308.116040000001</v>
      </c>
      <c r="O137" s="13">
        <f t="shared" si="7"/>
        <v>68843.100000000006</v>
      </c>
      <c r="P137" s="13">
        <f t="shared" si="7"/>
        <v>78170.700000000012</v>
      </c>
      <c r="Q137" s="8"/>
    </row>
    <row r="138" spans="1:17">
      <c r="A138" s="142"/>
      <c r="B138" s="193"/>
      <c r="C138" s="148"/>
      <c r="D138" s="6" t="s">
        <v>19</v>
      </c>
      <c r="E138" s="4"/>
      <c r="F138" s="7"/>
      <c r="G138" s="36"/>
      <c r="H138" s="7"/>
      <c r="I138" s="21"/>
      <c r="J138" s="21"/>
      <c r="K138" s="21"/>
      <c r="L138" s="21"/>
      <c r="M138" s="21"/>
      <c r="N138" s="22"/>
      <c r="O138" s="22"/>
      <c r="P138" s="22"/>
      <c r="Q138" s="8"/>
    </row>
    <row r="139" spans="1:17" ht="62.45" customHeight="1">
      <c r="A139" s="142"/>
      <c r="B139" s="193"/>
      <c r="C139" s="148"/>
      <c r="D139" s="30" t="s">
        <v>21</v>
      </c>
      <c r="E139" s="4" t="s">
        <v>23</v>
      </c>
      <c r="F139" s="4" t="s">
        <v>82</v>
      </c>
      <c r="G139" s="34" t="s">
        <v>82</v>
      </c>
      <c r="H139" s="4" t="s">
        <v>82</v>
      </c>
      <c r="I139" s="21">
        <f>I142+I141+I144+I149+I150+I151+I152+I154+I155+I156+I157+I158+I159+I160+I165+I166+I167+I168+I161+I162+I163+I164+I145+I146+I147+I148</f>
        <v>37832.005999999994</v>
      </c>
      <c r="J139" s="21">
        <f>J142+J141+J144+J149+J150+J151+J152+J154+J155+J156+J157+J158+J159+J160+J165+J166+J167+J168+J161+J162+J163+J164+J145+J146+J147+J148</f>
        <v>35201.831249999996</v>
      </c>
      <c r="K139" s="21">
        <f>K141+K142+K143+K144+K149+K150+K151+K152+K154+K155+K156+K157+K158+K159+K160+K165+K166+K167+K168+K145+K146+K147+K148+K153</f>
        <v>20111.840849999997</v>
      </c>
      <c r="L139" s="21">
        <f>L141+L142+L143+L144+L149+L150+L151+L152+L154+L155+L156+L157+L158+L159+L160+L165+L166+L167+L168+L145+L146+L147+L148+L153</f>
        <v>19404.153099999996</v>
      </c>
      <c r="M139" s="21">
        <f>M141+M142+M143+M144+M149+M150+M151+M152+M154+M155+M156+M157+M158+M159+M160+M165+M166+M167+M168+M161+M162+M163+M164+M145+M146+M147+M148+M153+M169+M170+M171</f>
        <v>41235.0069</v>
      </c>
      <c r="N139" s="21">
        <f>N141+N142+N143+N144+N149+N150+N151+N152+N154+N155+N156+N157+N158+N159+N160+N165+N166+N167+N168+N161+N162+N163+N164+N169+N170+N171+N145+N146+N147+N148+N153</f>
        <v>40911.509259999999</v>
      </c>
      <c r="O139" s="21">
        <f>O141+O142+O143+O144+O149+O150+O151+O152+O154+O155+O156+O157+O158+O159+O160+O165+O166+O167+O168+O145+O146+O147+O148+O153</f>
        <v>40175.4</v>
      </c>
      <c r="P139" s="21">
        <f>P141+P142+P143+P144+P149+P150+P151+P152+P154+P155+P156+P157+P158+P159+P160+P165+P166+P167+P168+P145+P146+P147+P148+P153</f>
        <v>41275.4</v>
      </c>
      <c r="Q139" s="8"/>
    </row>
    <row r="140" spans="1:17" ht="101.25">
      <c r="A140" s="165"/>
      <c r="B140" s="193"/>
      <c r="C140" s="148"/>
      <c r="D140" s="6" t="s">
        <v>22</v>
      </c>
      <c r="E140" s="4" t="s">
        <v>28</v>
      </c>
      <c r="F140" s="4" t="s">
        <v>82</v>
      </c>
      <c r="G140" s="34" t="s">
        <v>82</v>
      </c>
      <c r="H140" s="4" t="s">
        <v>82</v>
      </c>
      <c r="I140" s="21">
        <f>I173+I174+I175</f>
        <v>16174.957509999998</v>
      </c>
      <c r="J140" s="21">
        <f>J173+J175</f>
        <v>5354.6110599999993</v>
      </c>
      <c r="K140" s="21">
        <f>K173</f>
        <v>0</v>
      </c>
      <c r="L140" s="21">
        <f t="shared" ref="L140" si="8">L173</f>
        <v>0</v>
      </c>
      <c r="M140" s="21">
        <f>M173+M174+M175</f>
        <v>20698.819380000001</v>
      </c>
      <c r="N140" s="21">
        <f>N173+N174+N175</f>
        <v>14396.60678</v>
      </c>
      <c r="O140" s="21">
        <f>O173+O175+O174</f>
        <v>28667.7</v>
      </c>
      <c r="P140" s="21">
        <f>P173+P175</f>
        <v>36895.300000000003</v>
      </c>
      <c r="Q140" s="8"/>
    </row>
    <row r="141" spans="1:17">
      <c r="A141" s="141" t="s">
        <v>75</v>
      </c>
      <c r="B141" s="113" t="s">
        <v>74</v>
      </c>
      <c r="C141" s="113" t="s">
        <v>131</v>
      </c>
      <c r="D141" s="113" t="s">
        <v>21</v>
      </c>
      <c r="E141" s="115" t="s">
        <v>23</v>
      </c>
      <c r="F141" s="115" t="s">
        <v>72</v>
      </c>
      <c r="G141" s="101"/>
      <c r="H141" s="115" t="s">
        <v>52</v>
      </c>
      <c r="I141" s="124">
        <v>274.57799999999997</v>
      </c>
      <c r="J141" s="124">
        <v>274.57799999999997</v>
      </c>
      <c r="K141" s="124">
        <v>84.65</v>
      </c>
      <c r="L141" s="124">
        <v>72.650000000000006</v>
      </c>
      <c r="M141" s="124">
        <v>174.292</v>
      </c>
      <c r="N141" s="124">
        <v>150.66800000000001</v>
      </c>
      <c r="O141" s="124"/>
      <c r="P141" s="124"/>
      <c r="Q141" s="119"/>
    </row>
    <row r="142" spans="1:17">
      <c r="A142" s="161"/>
      <c r="B142" s="163"/>
      <c r="C142" s="163"/>
      <c r="D142" s="163"/>
      <c r="E142" s="159"/>
      <c r="F142" s="159"/>
      <c r="G142" s="117" t="s">
        <v>123</v>
      </c>
      <c r="H142" s="117"/>
      <c r="I142" s="125"/>
      <c r="J142" s="125"/>
      <c r="K142" s="125"/>
      <c r="L142" s="125"/>
      <c r="M142" s="125"/>
      <c r="N142" s="125"/>
      <c r="O142" s="125"/>
      <c r="P142" s="125"/>
      <c r="Q142" s="130"/>
    </row>
    <row r="143" spans="1:17" ht="15.6" customHeight="1">
      <c r="A143" s="161"/>
      <c r="B143" s="163"/>
      <c r="C143" s="163"/>
      <c r="D143" s="163"/>
      <c r="E143" s="159"/>
      <c r="F143" s="159"/>
      <c r="G143" s="117"/>
      <c r="H143" s="116"/>
      <c r="I143" s="126"/>
      <c r="J143" s="126"/>
      <c r="K143" s="126"/>
      <c r="L143" s="126"/>
      <c r="M143" s="126"/>
      <c r="N143" s="126"/>
      <c r="O143" s="126"/>
      <c r="P143" s="126"/>
      <c r="Q143" s="120"/>
    </row>
    <row r="144" spans="1:17" ht="60.6" customHeight="1">
      <c r="A144" s="162"/>
      <c r="B144" s="164"/>
      <c r="C144" s="164"/>
      <c r="D144" s="163"/>
      <c r="E144" s="159"/>
      <c r="F144" s="159"/>
      <c r="G144" s="116"/>
      <c r="H144" s="34" t="s">
        <v>53</v>
      </c>
      <c r="I144" s="21">
        <v>82.923000000000002</v>
      </c>
      <c r="J144" s="21">
        <v>82.923000000000002</v>
      </c>
      <c r="K144" s="21">
        <v>24.864999999999998</v>
      </c>
      <c r="L144" s="21">
        <v>21.864999999999998</v>
      </c>
      <c r="M144" s="21">
        <v>52.636000000000003</v>
      </c>
      <c r="N144" s="21">
        <v>51.03</v>
      </c>
      <c r="O144" s="21"/>
      <c r="P144" s="21"/>
      <c r="Q144" s="8"/>
    </row>
    <row r="145" spans="1:17" ht="23.45" customHeight="1">
      <c r="A145" s="141" t="s">
        <v>181</v>
      </c>
      <c r="B145" s="113" t="s">
        <v>74</v>
      </c>
      <c r="C145" s="113" t="s">
        <v>76</v>
      </c>
      <c r="D145" s="163"/>
      <c r="E145" s="159"/>
      <c r="F145" s="159"/>
      <c r="G145" s="115" t="s">
        <v>77</v>
      </c>
      <c r="H145" s="81" t="s">
        <v>78</v>
      </c>
      <c r="I145" s="21">
        <v>4180.808</v>
      </c>
      <c r="J145" s="21">
        <v>3722.2877699999999</v>
      </c>
      <c r="K145" s="21">
        <v>2162.76827</v>
      </c>
      <c r="L145" s="21">
        <v>1882.11337</v>
      </c>
      <c r="M145" s="21">
        <v>4962.3649999999998</v>
      </c>
      <c r="N145" s="21">
        <v>4920.4800400000004</v>
      </c>
      <c r="O145" s="21">
        <v>4932.4120000000003</v>
      </c>
      <c r="P145" s="21">
        <v>4962.3649999999998</v>
      </c>
      <c r="Q145" s="8"/>
    </row>
    <row r="146" spans="1:17" ht="21" customHeight="1">
      <c r="A146" s="142"/>
      <c r="B146" s="163"/>
      <c r="C146" s="118"/>
      <c r="D146" s="163"/>
      <c r="E146" s="159"/>
      <c r="F146" s="159"/>
      <c r="G146" s="117"/>
      <c r="H146" s="81" t="s">
        <v>81</v>
      </c>
      <c r="I146" s="21"/>
      <c r="J146" s="21"/>
      <c r="K146" s="21">
        <v>3.8039999999999998</v>
      </c>
      <c r="L146" s="21">
        <v>3.8039999999999998</v>
      </c>
      <c r="M146" s="21">
        <v>7.82</v>
      </c>
      <c r="N146" s="21">
        <v>7.82</v>
      </c>
      <c r="O146" s="21"/>
      <c r="P146" s="21"/>
      <c r="Q146" s="8"/>
    </row>
    <row r="147" spans="1:17" ht="21" customHeight="1">
      <c r="A147" s="142"/>
      <c r="B147" s="163"/>
      <c r="C147" s="118"/>
      <c r="D147" s="163"/>
      <c r="E147" s="159"/>
      <c r="F147" s="159"/>
      <c r="G147" s="117"/>
      <c r="H147" s="81" t="s">
        <v>79</v>
      </c>
      <c r="I147" s="21">
        <v>1262.5920000000001</v>
      </c>
      <c r="J147" s="21">
        <v>1095.23587</v>
      </c>
      <c r="K147" s="21">
        <v>570.15499999999997</v>
      </c>
      <c r="L147" s="21">
        <v>519.54290000000003</v>
      </c>
      <c r="M147" s="21">
        <v>1498.635</v>
      </c>
      <c r="N147" s="21">
        <v>1482.1384499999999</v>
      </c>
      <c r="O147" s="21">
        <v>1489.588</v>
      </c>
      <c r="P147" s="21">
        <v>1498.635</v>
      </c>
      <c r="Q147" s="8"/>
    </row>
    <row r="148" spans="1:17" ht="38.450000000000003" customHeight="1">
      <c r="A148" s="165"/>
      <c r="B148" s="164"/>
      <c r="C148" s="114"/>
      <c r="D148" s="163"/>
      <c r="E148" s="159"/>
      <c r="F148" s="159"/>
      <c r="G148" s="116"/>
      <c r="H148" s="81" t="s">
        <v>61</v>
      </c>
      <c r="I148" s="21">
        <v>70</v>
      </c>
      <c r="J148" s="21">
        <v>32.398719999999997</v>
      </c>
      <c r="K148" s="21">
        <v>4.5</v>
      </c>
      <c r="L148" s="21">
        <v>4.2045500000000002</v>
      </c>
      <c r="M148" s="21">
        <v>62.18</v>
      </c>
      <c r="N148" s="21">
        <v>34.789029999999997</v>
      </c>
      <c r="O148" s="21">
        <v>69</v>
      </c>
      <c r="P148" s="21">
        <v>150</v>
      </c>
      <c r="Q148" s="8"/>
    </row>
    <row r="149" spans="1:17">
      <c r="A149" s="167" t="s">
        <v>182</v>
      </c>
      <c r="B149" s="113" t="s">
        <v>177</v>
      </c>
      <c r="C149" s="113" t="s">
        <v>39</v>
      </c>
      <c r="D149" s="163"/>
      <c r="E149" s="159"/>
      <c r="F149" s="159"/>
      <c r="G149" s="115" t="s">
        <v>179</v>
      </c>
      <c r="H149" s="34" t="s">
        <v>52</v>
      </c>
      <c r="I149" s="21">
        <v>16353.59</v>
      </c>
      <c r="J149" s="21">
        <v>16235.838530000001</v>
      </c>
      <c r="K149" s="21">
        <v>9953.7919999999995</v>
      </c>
      <c r="L149" s="21">
        <v>9863.6608699999997</v>
      </c>
      <c r="M149" s="21">
        <v>19185.835350000001</v>
      </c>
      <c r="N149" s="13">
        <v>19163.090250000001</v>
      </c>
      <c r="O149" s="13">
        <v>18843.317999999999</v>
      </c>
      <c r="P149" s="13">
        <v>18956.605</v>
      </c>
      <c r="Q149" s="8"/>
    </row>
    <row r="150" spans="1:17">
      <c r="A150" s="167"/>
      <c r="B150" s="118"/>
      <c r="C150" s="118"/>
      <c r="D150" s="163"/>
      <c r="E150" s="159"/>
      <c r="F150" s="159"/>
      <c r="G150" s="117"/>
      <c r="H150" s="34" t="s">
        <v>91</v>
      </c>
      <c r="I150" s="21">
        <v>0.72</v>
      </c>
      <c r="J150" s="21">
        <v>0.72</v>
      </c>
      <c r="K150" s="21">
        <v>0.3</v>
      </c>
      <c r="L150" s="21">
        <v>0.3</v>
      </c>
      <c r="M150" s="21">
        <v>0.72</v>
      </c>
      <c r="N150" s="13">
        <v>0.72</v>
      </c>
      <c r="O150" s="13">
        <v>0</v>
      </c>
      <c r="P150" s="13">
        <v>0</v>
      </c>
      <c r="Q150" s="8"/>
    </row>
    <row r="151" spans="1:17">
      <c r="A151" s="167"/>
      <c r="B151" s="118"/>
      <c r="C151" s="118"/>
      <c r="D151" s="163"/>
      <c r="E151" s="159"/>
      <c r="F151" s="159"/>
      <c r="G151" s="117"/>
      <c r="H151" s="34" t="s">
        <v>53</v>
      </c>
      <c r="I151" s="21">
        <v>4834.33</v>
      </c>
      <c r="J151" s="21">
        <v>4752.0424899999998</v>
      </c>
      <c r="K151" s="21">
        <v>2482.3890000000001</v>
      </c>
      <c r="L151" s="21">
        <v>2461.12005</v>
      </c>
      <c r="M151" s="21">
        <v>5739.4966400000003</v>
      </c>
      <c r="N151" s="13">
        <v>5733.4876700000004</v>
      </c>
      <c r="O151" s="13">
        <v>5690.6819999999998</v>
      </c>
      <c r="P151" s="13">
        <v>5724.3950000000004</v>
      </c>
      <c r="Q151" s="8"/>
    </row>
    <row r="152" spans="1:17">
      <c r="A152" s="167"/>
      <c r="B152" s="118"/>
      <c r="C152" s="118"/>
      <c r="D152" s="163"/>
      <c r="E152" s="159"/>
      <c r="F152" s="159"/>
      <c r="G152" s="117"/>
      <c r="H152" s="34" t="s">
        <v>61</v>
      </c>
      <c r="I152" s="21">
        <v>5176.8979200000003</v>
      </c>
      <c r="J152" s="21">
        <v>3411.60295</v>
      </c>
      <c r="K152" s="21">
        <v>1222.9585099999999</v>
      </c>
      <c r="L152" s="21">
        <v>1134.7629199999999</v>
      </c>
      <c r="M152" s="21">
        <v>2805.88375</v>
      </c>
      <c r="N152" s="13">
        <v>2645.2853599999999</v>
      </c>
      <c r="O152" s="13">
        <v>2537</v>
      </c>
      <c r="P152" s="13">
        <v>2784</v>
      </c>
      <c r="Q152" s="8"/>
    </row>
    <row r="153" spans="1:17">
      <c r="A153" s="167"/>
      <c r="B153" s="118"/>
      <c r="C153" s="118"/>
      <c r="D153" s="163"/>
      <c r="E153" s="159"/>
      <c r="F153" s="159"/>
      <c r="G153" s="117"/>
      <c r="H153" s="81" t="s">
        <v>205</v>
      </c>
      <c r="I153" s="21"/>
      <c r="J153" s="21"/>
      <c r="K153" s="21">
        <v>1219.70435</v>
      </c>
      <c r="L153" s="21">
        <v>1219.7030400000001</v>
      </c>
      <c r="M153" s="21">
        <v>1986.8677600000001</v>
      </c>
      <c r="N153" s="13">
        <v>1967.9735900000001</v>
      </c>
      <c r="O153" s="13">
        <v>1950</v>
      </c>
      <c r="P153" s="13">
        <v>2536</v>
      </c>
      <c r="Q153" s="8"/>
    </row>
    <row r="154" spans="1:17">
      <c r="A154" s="167"/>
      <c r="B154" s="118"/>
      <c r="C154" s="118"/>
      <c r="D154" s="163"/>
      <c r="E154" s="159"/>
      <c r="F154" s="159"/>
      <c r="G154" s="117"/>
      <c r="H154" s="34" t="s">
        <v>86</v>
      </c>
      <c r="I154" s="21">
        <v>12</v>
      </c>
      <c r="J154" s="21">
        <v>12</v>
      </c>
      <c r="K154" s="21">
        <v>5</v>
      </c>
      <c r="L154" s="21">
        <v>5</v>
      </c>
      <c r="M154" s="21">
        <v>5</v>
      </c>
      <c r="N154" s="13">
        <v>5</v>
      </c>
      <c r="O154" s="22"/>
      <c r="P154" s="22"/>
      <c r="Q154" s="8"/>
    </row>
    <row r="155" spans="1:17">
      <c r="A155" s="167"/>
      <c r="B155" s="118"/>
      <c r="C155" s="118"/>
      <c r="D155" s="163"/>
      <c r="E155" s="159"/>
      <c r="F155" s="159"/>
      <c r="G155" s="117"/>
      <c r="H155" s="34" t="s">
        <v>87</v>
      </c>
      <c r="I155" s="21"/>
      <c r="J155" s="21"/>
      <c r="K155" s="21"/>
      <c r="L155" s="21"/>
      <c r="M155" s="21"/>
      <c r="N155" s="13"/>
      <c r="O155" s="22"/>
      <c r="P155" s="22"/>
      <c r="Q155" s="8"/>
    </row>
    <row r="156" spans="1:17">
      <c r="A156" s="167"/>
      <c r="B156" s="114"/>
      <c r="C156" s="114"/>
      <c r="D156" s="163"/>
      <c r="E156" s="159"/>
      <c r="F156" s="159"/>
      <c r="G156" s="116"/>
      <c r="H156" s="34" t="s">
        <v>62</v>
      </c>
      <c r="I156" s="21">
        <v>15.66708</v>
      </c>
      <c r="J156" s="21">
        <v>15.66708</v>
      </c>
      <c r="K156" s="21">
        <v>0.52471999999999996</v>
      </c>
      <c r="L156" s="21">
        <v>0.52471999999999996</v>
      </c>
      <c r="M156" s="21">
        <v>0.77539999999999998</v>
      </c>
      <c r="N156" s="13">
        <v>0.77539999999999998</v>
      </c>
      <c r="O156" s="22"/>
      <c r="P156" s="22"/>
      <c r="Q156" s="8"/>
    </row>
    <row r="157" spans="1:17" ht="22.5" customHeight="1">
      <c r="A157" s="167" t="s">
        <v>183</v>
      </c>
      <c r="B157" s="166" t="s">
        <v>177</v>
      </c>
      <c r="C157" s="166" t="s">
        <v>140</v>
      </c>
      <c r="D157" s="163"/>
      <c r="E157" s="159"/>
      <c r="F157" s="159"/>
      <c r="G157" s="115" t="s">
        <v>122</v>
      </c>
      <c r="H157" s="34" t="s">
        <v>52</v>
      </c>
      <c r="I157" s="21">
        <v>575.70000000000005</v>
      </c>
      <c r="J157" s="21">
        <v>575.70000000000005</v>
      </c>
      <c r="K157" s="21"/>
      <c r="L157" s="21"/>
      <c r="M157" s="21"/>
      <c r="N157" s="13"/>
      <c r="O157" s="22"/>
      <c r="P157" s="22"/>
      <c r="Q157" s="8"/>
    </row>
    <row r="158" spans="1:17" ht="24" customHeight="1">
      <c r="A158" s="167"/>
      <c r="B158" s="166"/>
      <c r="C158" s="166"/>
      <c r="D158" s="163"/>
      <c r="E158" s="159"/>
      <c r="F158" s="159"/>
      <c r="G158" s="117"/>
      <c r="H158" s="34" t="s">
        <v>53</v>
      </c>
      <c r="I158" s="21">
        <v>173.9</v>
      </c>
      <c r="J158" s="21">
        <v>173.9</v>
      </c>
      <c r="K158" s="21"/>
      <c r="L158" s="21"/>
      <c r="M158" s="21"/>
      <c r="N158" s="13"/>
      <c r="O158" s="22"/>
      <c r="P158" s="22"/>
      <c r="Q158" s="8"/>
    </row>
    <row r="159" spans="1:17" ht="25.9" customHeight="1">
      <c r="A159" s="167"/>
      <c r="B159" s="166"/>
      <c r="C159" s="166"/>
      <c r="D159" s="163"/>
      <c r="E159" s="159"/>
      <c r="F159" s="159"/>
      <c r="G159" s="159"/>
      <c r="H159" s="34" t="s">
        <v>78</v>
      </c>
      <c r="I159" s="21">
        <v>323.10000000000002</v>
      </c>
      <c r="J159" s="21">
        <v>323.10000000000002</v>
      </c>
      <c r="K159" s="21"/>
      <c r="L159" s="21"/>
      <c r="M159" s="21"/>
      <c r="N159" s="13"/>
      <c r="O159" s="22"/>
      <c r="P159" s="22"/>
      <c r="Q159" s="8"/>
    </row>
    <row r="160" spans="1:17" ht="31.15" customHeight="1">
      <c r="A160" s="167"/>
      <c r="B160" s="166"/>
      <c r="C160" s="166"/>
      <c r="D160" s="163"/>
      <c r="E160" s="159"/>
      <c r="F160" s="159"/>
      <c r="G160" s="160"/>
      <c r="H160" s="34" t="s">
        <v>79</v>
      </c>
      <c r="I160" s="21">
        <v>97.6</v>
      </c>
      <c r="J160" s="21">
        <v>97.6</v>
      </c>
      <c r="K160" s="21"/>
      <c r="L160" s="21"/>
      <c r="M160" s="21"/>
      <c r="N160" s="13"/>
      <c r="O160" s="22"/>
      <c r="P160" s="22"/>
      <c r="Q160" s="8"/>
    </row>
    <row r="161" spans="1:17" ht="24.6" customHeight="1">
      <c r="A161" s="141" t="s">
        <v>184</v>
      </c>
      <c r="B161" s="166" t="s">
        <v>177</v>
      </c>
      <c r="C161" s="166" t="s">
        <v>154</v>
      </c>
      <c r="D161" s="163"/>
      <c r="E161" s="159"/>
      <c r="F161" s="159"/>
      <c r="G161" s="115" t="s">
        <v>180</v>
      </c>
      <c r="H161" s="34" t="s">
        <v>52</v>
      </c>
      <c r="I161" s="21">
        <v>72.278000000000006</v>
      </c>
      <c r="J161" s="21">
        <v>72.278000000000006</v>
      </c>
      <c r="K161" s="21"/>
      <c r="L161" s="21"/>
      <c r="M161" s="21"/>
      <c r="N161" s="13"/>
      <c r="O161" s="22"/>
      <c r="P161" s="22"/>
      <c r="Q161" s="8"/>
    </row>
    <row r="162" spans="1:17" ht="24.6" customHeight="1">
      <c r="A162" s="142"/>
      <c r="B162" s="166"/>
      <c r="C162" s="166"/>
      <c r="D162" s="163"/>
      <c r="E162" s="159"/>
      <c r="F162" s="159"/>
      <c r="G162" s="117"/>
      <c r="H162" s="34" t="s">
        <v>53</v>
      </c>
      <c r="I162" s="21">
        <v>21.821999999999999</v>
      </c>
      <c r="J162" s="21">
        <v>21.821999999999999</v>
      </c>
      <c r="K162" s="21"/>
      <c r="L162" s="21"/>
      <c r="M162" s="21"/>
      <c r="N162" s="13"/>
      <c r="O162" s="22"/>
      <c r="P162" s="22"/>
      <c r="Q162" s="8"/>
    </row>
    <row r="163" spans="1:17" ht="25.9" customHeight="1">
      <c r="A163" s="142"/>
      <c r="B163" s="166"/>
      <c r="C163" s="166"/>
      <c r="D163" s="163"/>
      <c r="E163" s="159"/>
      <c r="F163" s="159"/>
      <c r="G163" s="117"/>
      <c r="H163" s="34" t="s">
        <v>78</v>
      </c>
      <c r="I163" s="21">
        <v>21.58</v>
      </c>
      <c r="J163" s="21">
        <v>21.58</v>
      </c>
      <c r="K163" s="21"/>
      <c r="L163" s="21"/>
      <c r="M163" s="21"/>
      <c r="N163" s="13"/>
      <c r="O163" s="22"/>
      <c r="P163" s="22"/>
      <c r="Q163" s="8"/>
    </row>
    <row r="164" spans="1:17" ht="25.9" customHeight="1">
      <c r="A164" s="165"/>
      <c r="B164" s="166"/>
      <c r="C164" s="166"/>
      <c r="D164" s="164"/>
      <c r="E164" s="160"/>
      <c r="F164" s="160"/>
      <c r="G164" s="116"/>
      <c r="H164" s="34" t="s">
        <v>79</v>
      </c>
      <c r="I164" s="21">
        <v>6.52</v>
      </c>
      <c r="J164" s="21">
        <v>6.52</v>
      </c>
      <c r="K164" s="21"/>
      <c r="L164" s="21"/>
      <c r="M164" s="21"/>
      <c r="N164" s="13"/>
      <c r="O164" s="22"/>
      <c r="P164" s="22"/>
      <c r="Q164" s="8"/>
    </row>
    <row r="165" spans="1:17" ht="22.9" customHeight="1">
      <c r="A165" s="185" t="s">
        <v>185</v>
      </c>
      <c r="B165" s="145" t="s">
        <v>74</v>
      </c>
      <c r="C165" s="145" t="s">
        <v>178</v>
      </c>
      <c r="D165" s="113" t="s">
        <v>21</v>
      </c>
      <c r="E165" s="115" t="s">
        <v>23</v>
      </c>
      <c r="F165" s="115" t="s">
        <v>72</v>
      </c>
      <c r="G165" s="115" t="s">
        <v>80</v>
      </c>
      <c r="H165" s="34" t="s">
        <v>78</v>
      </c>
      <c r="I165" s="21">
        <v>2899.2339999999999</v>
      </c>
      <c r="J165" s="21">
        <v>2899.1766499999999</v>
      </c>
      <c r="K165" s="21">
        <v>1572.61168</v>
      </c>
      <c r="L165" s="21">
        <v>1411.0833600000001</v>
      </c>
      <c r="M165" s="21">
        <v>3183.41</v>
      </c>
      <c r="N165" s="13">
        <v>3180.1470800000002</v>
      </c>
      <c r="O165" s="13">
        <v>3183.41</v>
      </c>
      <c r="P165" s="13">
        <v>3183.41</v>
      </c>
      <c r="Q165" s="8"/>
    </row>
    <row r="166" spans="1:17" ht="25.15" customHeight="1">
      <c r="A166" s="183"/>
      <c r="B166" s="146"/>
      <c r="C166" s="146"/>
      <c r="D166" s="118"/>
      <c r="E166" s="117"/>
      <c r="F166" s="117"/>
      <c r="G166" s="117"/>
      <c r="H166" s="34" t="s">
        <v>81</v>
      </c>
      <c r="I166" s="21"/>
      <c r="J166" s="21"/>
      <c r="K166" s="21">
        <v>79.483999999999995</v>
      </c>
      <c r="L166" s="21">
        <v>79.483999999999995</v>
      </c>
      <c r="M166" s="21">
        <v>84.531999999999996</v>
      </c>
      <c r="N166" s="13">
        <v>84.531999999999996</v>
      </c>
      <c r="O166" s="13"/>
      <c r="P166" s="13"/>
      <c r="Q166" s="8"/>
    </row>
    <row r="167" spans="1:17" ht="27" customHeight="1">
      <c r="A167" s="183"/>
      <c r="B167" s="146"/>
      <c r="C167" s="146"/>
      <c r="D167" s="118"/>
      <c r="E167" s="117"/>
      <c r="F167" s="117"/>
      <c r="G167" s="117"/>
      <c r="H167" s="34" t="s">
        <v>79</v>
      </c>
      <c r="I167" s="21">
        <v>875.56600000000003</v>
      </c>
      <c r="J167" s="21">
        <v>874.26018999999997</v>
      </c>
      <c r="K167" s="21">
        <v>385.16232000000002</v>
      </c>
      <c r="L167" s="21">
        <v>385.16232000000002</v>
      </c>
      <c r="M167" s="21">
        <v>961.39</v>
      </c>
      <c r="N167" s="13">
        <v>960.40439000000003</v>
      </c>
      <c r="O167" s="13">
        <v>961.39</v>
      </c>
      <c r="P167" s="13">
        <v>961.39</v>
      </c>
      <c r="Q167" s="8"/>
    </row>
    <row r="168" spans="1:17" ht="27.6" customHeight="1">
      <c r="A168" s="195"/>
      <c r="B168" s="196"/>
      <c r="C168" s="196"/>
      <c r="D168" s="118"/>
      <c r="E168" s="117"/>
      <c r="F168" s="116"/>
      <c r="G168" s="116"/>
      <c r="H168" s="34" t="s">
        <v>61</v>
      </c>
      <c r="I168" s="21">
        <v>500.6</v>
      </c>
      <c r="J168" s="21">
        <v>500.6</v>
      </c>
      <c r="K168" s="21">
        <v>339.17200000000003</v>
      </c>
      <c r="L168" s="21">
        <v>339.17200000000003</v>
      </c>
      <c r="M168" s="21">
        <v>434.06799999999998</v>
      </c>
      <c r="N168" s="13">
        <v>434.06799999999998</v>
      </c>
      <c r="O168" s="13">
        <v>518.6</v>
      </c>
      <c r="P168" s="13">
        <v>518.6</v>
      </c>
      <c r="Q168" s="8"/>
    </row>
    <row r="169" spans="1:17" ht="54.6" customHeight="1">
      <c r="A169" s="141" t="s">
        <v>253</v>
      </c>
      <c r="B169" s="113" t="s">
        <v>177</v>
      </c>
      <c r="C169" s="206" t="s">
        <v>255</v>
      </c>
      <c r="D169" s="118"/>
      <c r="E169" s="117"/>
      <c r="F169" s="91"/>
      <c r="G169" s="115" t="s">
        <v>257</v>
      </c>
      <c r="H169" s="89" t="s">
        <v>78</v>
      </c>
      <c r="I169" s="25"/>
      <c r="J169" s="21"/>
      <c r="K169" s="21"/>
      <c r="L169" s="21"/>
      <c r="M169" s="21">
        <v>66.283000000000001</v>
      </c>
      <c r="N169" s="13">
        <v>66.283000000000001</v>
      </c>
      <c r="O169" s="13"/>
      <c r="P169" s="13"/>
      <c r="Q169" s="8"/>
    </row>
    <row r="170" spans="1:17" ht="58.9" customHeight="1">
      <c r="A170" s="142"/>
      <c r="B170" s="118"/>
      <c r="C170" s="207"/>
      <c r="D170" s="118"/>
      <c r="E170" s="117"/>
      <c r="F170" s="91"/>
      <c r="G170" s="117"/>
      <c r="H170" s="89" t="s">
        <v>79</v>
      </c>
      <c r="I170" s="25"/>
      <c r="J170" s="21"/>
      <c r="K170" s="21"/>
      <c r="L170" s="21"/>
      <c r="M170" s="21">
        <v>20.017469999999999</v>
      </c>
      <c r="N170" s="13">
        <v>20.017469999999999</v>
      </c>
      <c r="O170" s="13"/>
      <c r="P170" s="13"/>
      <c r="Q170" s="8"/>
    </row>
    <row r="171" spans="1:17" ht="67.150000000000006" customHeight="1">
      <c r="A171" s="165"/>
      <c r="B171" s="114"/>
      <c r="C171" s="208"/>
      <c r="D171" s="114"/>
      <c r="E171" s="116"/>
      <c r="F171" s="91" t="s">
        <v>256</v>
      </c>
      <c r="G171" s="116"/>
      <c r="H171" s="89" t="s">
        <v>61</v>
      </c>
      <c r="I171" s="25"/>
      <c r="J171" s="21"/>
      <c r="K171" s="21"/>
      <c r="L171" s="21"/>
      <c r="M171" s="21">
        <v>2.7995299999999999</v>
      </c>
      <c r="N171" s="13">
        <v>2.7995299999999999</v>
      </c>
      <c r="O171" s="13"/>
      <c r="P171" s="13"/>
      <c r="Q171" s="8"/>
    </row>
    <row r="172" spans="1:17" ht="27.6" customHeight="1">
      <c r="A172" s="173" t="s">
        <v>254</v>
      </c>
      <c r="B172" s="168" t="s">
        <v>74</v>
      </c>
      <c r="C172" s="197" t="s">
        <v>125</v>
      </c>
      <c r="D172" s="168" t="s">
        <v>22</v>
      </c>
      <c r="E172" s="115" t="s">
        <v>28</v>
      </c>
      <c r="F172" s="115" t="s">
        <v>83</v>
      </c>
      <c r="G172" s="66"/>
      <c r="H172" s="115" t="s">
        <v>85</v>
      </c>
      <c r="I172" s="25"/>
      <c r="J172" s="21"/>
      <c r="K172" s="21"/>
      <c r="L172" s="21"/>
      <c r="M172" s="21"/>
      <c r="N172" s="22"/>
      <c r="O172" s="13"/>
      <c r="P172" s="13"/>
      <c r="Q172" s="8"/>
    </row>
    <row r="173" spans="1:17">
      <c r="A173" s="200"/>
      <c r="B173" s="202"/>
      <c r="C173" s="198"/>
      <c r="D173" s="202"/>
      <c r="E173" s="159"/>
      <c r="F173" s="159"/>
      <c r="G173" s="67" t="s">
        <v>84</v>
      </c>
      <c r="H173" s="159"/>
      <c r="I173" s="25">
        <v>1338.6527599999999</v>
      </c>
      <c r="J173" s="21">
        <v>1338.6527599999999</v>
      </c>
      <c r="K173" s="21"/>
      <c r="L173" s="21"/>
      <c r="M173" s="21"/>
      <c r="N173" s="13"/>
      <c r="O173" s="13">
        <v>4322.6841000000004</v>
      </c>
      <c r="P173" s="13">
        <v>10699.642169999999</v>
      </c>
      <c r="Q173" s="8"/>
    </row>
    <row r="174" spans="1:17" ht="48" customHeight="1">
      <c r="A174" s="200"/>
      <c r="B174" s="202"/>
      <c r="C174" s="199"/>
      <c r="D174" s="202"/>
      <c r="E174" s="202"/>
      <c r="F174" s="202"/>
      <c r="G174" s="68" t="s">
        <v>94</v>
      </c>
      <c r="H174" s="202"/>
      <c r="I174" s="37">
        <v>10820.346449999999</v>
      </c>
      <c r="J174" s="28"/>
      <c r="K174" s="26"/>
      <c r="L174" s="26"/>
      <c r="M174" s="26">
        <v>20698.819380000001</v>
      </c>
      <c r="N174" s="28">
        <v>14396.60678</v>
      </c>
      <c r="O174" s="28">
        <v>13761.9</v>
      </c>
      <c r="P174" s="27"/>
      <c r="Q174" s="20"/>
    </row>
    <row r="175" spans="1:17" ht="91.9" customHeight="1">
      <c r="A175" s="201"/>
      <c r="B175" s="203"/>
      <c r="C175" s="85" t="s">
        <v>126</v>
      </c>
      <c r="D175" s="204"/>
      <c r="E175" s="205"/>
      <c r="F175" s="205"/>
      <c r="G175" s="27" t="s">
        <v>84</v>
      </c>
      <c r="H175" s="205"/>
      <c r="I175" s="27">
        <v>4015.9582999999998</v>
      </c>
      <c r="J175" s="27">
        <v>4015.9582999999998</v>
      </c>
      <c r="K175" s="69"/>
      <c r="L175" s="69"/>
      <c r="M175" s="28"/>
      <c r="N175" s="28"/>
      <c r="O175" s="28">
        <v>10583.115900000001</v>
      </c>
      <c r="P175" s="20">
        <v>26195.65783</v>
      </c>
      <c r="Q175" s="31"/>
    </row>
    <row r="176" spans="1:17" ht="10.15" customHeight="1">
      <c r="B176" s="70"/>
      <c r="C176" s="77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</row>
    <row r="177" spans="2:15" ht="14.45" hidden="1" customHeight="1">
      <c r="B177" s="70"/>
      <c r="C177" s="78"/>
      <c r="D177" s="71"/>
      <c r="E177" s="71"/>
      <c r="F177" s="71"/>
      <c r="G177" s="71"/>
      <c r="H177" s="71"/>
      <c r="I177" s="71"/>
      <c r="J177" s="71"/>
      <c r="K177" s="71"/>
      <c r="L177" s="71"/>
      <c r="M177" s="71" t="s">
        <v>124</v>
      </c>
      <c r="N177" s="71"/>
      <c r="O177" s="70"/>
    </row>
  </sheetData>
  <mergeCells count="330">
    <mergeCell ref="K141:K143"/>
    <mergeCell ref="L141:L143"/>
    <mergeCell ref="M141:M143"/>
    <mergeCell ref="N141:N143"/>
    <mergeCell ref="O141:O143"/>
    <mergeCell ref="P141:P143"/>
    <mergeCell ref="Q141:Q143"/>
    <mergeCell ref="G142:G144"/>
    <mergeCell ref="H141:H143"/>
    <mergeCell ref="I141:I143"/>
    <mergeCell ref="J141:J143"/>
    <mergeCell ref="I32:I34"/>
    <mergeCell ref="J32:J34"/>
    <mergeCell ref="K32:K34"/>
    <mergeCell ref="L32:L34"/>
    <mergeCell ref="M32:M34"/>
    <mergeCell ref="N32:N34"/>
    <mergeCell ref="O32:O34"/>
    <mergeCell ref="P32:P34"/>
    <mergeCell ref="Q32:Q34"/>
    <mergeCell ref="Q26:Q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H172:H175"/>
    <mergeCell ref="P101:P103"/>
    <mergeCell ref="Q101:Q103"/>
    <mergeCell ref="G107:G109"/>
    <mergeCell ref="H107:H109"/>
    <mergeCell ref="I107:I109"/>
    <mergeCell ref="J107:J109"/>
    <mergeCell ref="K107:K109"/>
    <mergeCell ref="L107:L109"/>
    <mergeCell ref="M107:M109"/>
    <mergeCell ref="N107:N109"/>
    <mergeCell ref="O107:O109"/>
    <mergeCell ref="P107:P109"/>
    <mergeCell ref="Q107:Q109"/>
    <mergeCell ref="I101:I103"/>
    <mergeCell ref="H101:H103"/>
    <mergeCell ref="G101:G106"/>
    <mergeCell ref="J101:J103"/>
    <mergeCell ref="K101:K103"/>
    <mergeCell ref="L101:L103"/>
    <mergeCell ref="M101:M103"/>
    <mergeCell ref="N101:N103"/>
    <mergeCell ref="O101:O103"/>
    <mergeCell ref="G145:G148"/>
    <mergeCell ref="I6:P6"/>
    <mergeCell ref="B137:B140"/>
    <mergeCell ref="A137:A140"/>
    <mergeCell ref="A111:A112"/>
    <mergeCell ref="B111:B112"/>
    <mergeCell ref="D111:D112"/>
    <mergeCell ref="E111:E112"/>
    <mergeCell ref="F111:F112"/>
    <mergeCell ref="A113:A114"/>
    <mergeCell ref="B113:B114"/>
    <mergeCell ref="A127:A129"/>
    <mergeCell ref="B127:B129"/>
    <mergeCell ref="D127:D129"/>
    <mergeCell ref="E127:E129"/>
    <mergeCell ref="F127:F129"/>
    <mergeCell ref="A101:A106"/>
    <mergeCell ref="B101:B106"/>
    <mergeCell ref="C101:C106"/>
    <mergeCell ref="D101:D106"/>
    <mergeCell ref="E101:E106"/>
    <mergeCell ref="F101:F106"/>
    <mergeCell ref="G61:G62"/>
    <mergeCell ref="F35:F36"/>
    <mergeCell ref="A37:A38"/>
    <mergeCell ref="M7:N7"/>
    <mergeCell ref="O7:P7"/>
    <mergeCell ref="A6:A8"/>
    <mergeCell ref="B6:B8"/>
    <mergeCell ref="C6:C8"/>
    <mergeCell ref="A1:Q1"/>
    <mergeCell ref="A2:Q2"/>
    <mergeCell ref="A4:Q4"/>
    <mergeCell ref="C137:C140"/>
    <mergeCell ref="B21:B22"/>
    <mergeCell ref="A16:A19"/>
    <mergeCell ref="B16:B19"/>
    <mergeCell ref="C16:C19"/>
    <mergeCell ref="A48:A52"/>
    <mergeCell ref="B48:B52"/>
    <mergeCell ref="C48:C52"/>
    <mergeCell ref="A21:A22"/>
    <mergeCell ref="C21:C22"/>
    <mergeCell ref="E35:E36"/>
    <mergeCell ref="E21:E22"/>
    <mergeCell ref="F21:F22"/>
    <mergeCell ref="Q6:Q8"/>
    <mergeCell ref="I7:J7"/>
    <mergeCell ref="K7:L7"/>
    <mergeCell ref="E7:E8"/>
    <mergeCell ref="F7:F8"/>
    <mergeCell ref="G7:G8"/>
    <mergeCell ref="H7:H8"/>
    <mergeCell ref="D6:D8"/>
    <mergeCell ref="E6:H6"/>
    <mergeCell ref="B37:B38"/>
    <mergeCell ref="A61:A62"/>
    <mergeCell ref="B59:B60"/>
    <mergeCell ref="C59:C60"/>
    <mergeCell ref="G59:G60"/>
    <mergeCell ref="A10:A15"/>
    <mergeCell ref="A39:A40"/>
    <mergeCell ref="B39:B40"/>
    <mergeCell ref="G37:G40"/>
    <mergeCell ref="D32:D34"/>
    <mergeCell ref="E32:E34"/>
    <mergeCell ref="F32:F34"/>
    <mergeCell ref="G32:G34"/>
    <mergeCell ref="H32:H34"/>
    <mergeCell ref="H37:H38"/>
    <mergeCell ref="A35:A36"/>
    <mergeCell ref="A165:A168"/>
    <mergeCell ref="G165:G168"/>
    <mergeCell ref="F165:F168"/>
    <mergeCell ref="C165:C168"/>
    <mergeCell ref="B165:B168"/>
    <mergeCell ref="C172:C174"/>
    <mergeCell ref="A172:A175"/>
    <mergeCell ref="B172:B175"/>
    <mergeCell ref="D172:D175"/>
    <mergeCell ref="E172:E175"/>
    <mergeCell ref="F172:F175"/>
    <mergeCell ref="A169:A171"/>
    <mergeCell ref="B169:B171"/>
    <mergeCell ref="C169:C171"/>
    <mergeCell ref="D165:D171"/>
    <mergeCell ref="E165:E171"/>
    <mergeCell ref="G169:G171"/>
    <mergeCell ref="B10:B15"/>
    <mergeCell ref="C10:C15"/>
    <mergeCell ref="G64:G65"/>
    <mergeCell ref="G91:G92"/>
    <mergeCell ref="G66:G74"/>
    <mergeCell ref="F53:F84"/>
    <mergeCell ref="D21:D22"/>
    <mergeCell ref="C35:C36"/>
    <mergeCell ref="B35:B36"/>
    <mergeCell ref="D35:D36"/>
    <mergeCell ref="G21:G22"/>
    <mergeCell ref="G35:G36"/>
    <mergeCell ref="D37:D47"/>
    <mergeCell ref="E37:E47"/>
    <mergeCell ref="F37:F47"/>
    <mergeCell ref="B85:B86"/>
    <mergeCell ref="C85:C86"/>
    <mergeCell ref="A115:A117"/>
    <mergeCell ref="B115:B117"/>
    <mergeCell ref="G115:G117"/>
    <mergeCell ref="A119:A121"/>
    <mergeCell ref="B119:B121"/>
    <mergeCell ref="G119:G121"/>
    <mergeCell ref="H119:H121"/>
    <mergeCell ref="C53:C58"/>
    <mergeCell ref="B61:B62"/>
    <mergeCell ref="C61:C62"/>
    <mergeCell ref="A53:A58"/>
    <mergeCell ref="A59:A60"/>
    <mergeCell ref="D115:D118"/>
    <mergeCell ref="E115:E118"/>
    <mergeCell ref="A107:A110"/>
    <mergeCell ref="C107:C110"/>
    <mergeCell ref="D107:D110"/>
    <mergeCell ref="E107:E110"/>
    <mergeCell ref="F107:F110"/>
    <mergeCell ref="A97:A99"/>
    <mergeCell ref="B97:B99"/>
    <mergeCell ref="A85:A86"/>
    <mergeCell ref="A79:A80"/>
    <mergeCell ref="A66:A74"/>
    <mergeCell ref="B24:B25"/>
    <mergeCell ref="C24:C25"/>
    <mergeCell ref="G24:G25"/>
    <mergeCell ref="G79:G80"/>
    <mergeCell ref="G29:G31"/>
    <mergeCell ref="B66:B74"/>
    <mergeCell ref="C66:C74"/>
    <mergeCell ref="H127:H129"/>
    <mergeCell ref="G127:G129"/>
    <mergeCell ref="A130:A131"/>
    <mergeCell ref="B130:B131"/>
    <mergeCell ref="C130:C131"/>
    <mergeCell ref="G130:G131"/>
    <mergeCell ref="E24:E28"/>
    <mergeCell ref="A29:A31"/>
    <mergeCell ref="B29:B31"/>
    <mergeCell ref="C29:C31"/>
    <mergeCell ref="D30:D31"/>
    <mergeCell ref="E30:E31"/>
    <mergeCell ref="F24:F31"/>
    <mergeCell ref="G26:G27"/>
    <mergeCell ref="A64:A65"/>
    <mergeCell ref="B64:B65"/>
    <mergeCell ref="C64:C65"/>
    <mergeCell ref="A26:A28"/>
    <mergeCell ref="B26:B28"/>
    <mergeCell ref="C26:C28"/>
    <mergeCell ref="D24:D28"/>
    <mergeCell ref="A32:A34"/>
    <mergeCell ref="B32:B34"/>
    <mergeCell ref="C32:C34"/>
    <mergeCell ref="B53:B58"/>
    <mergeCell ref="A24:A25"/>
    <mergeCell ref="A141:A144"/>
    <mergeCell ref="B141:B144"/>
    <mergeCell ref="C141:C144"/>
    <mergeCell ref="G157:G160"/>
    <mergeCell ref="G149:G156"/>
    <mergeCell ref="D141:D164"/>
    <mergeCell ref="E141:E164"/>
    <mergeCell ref="F141:F164"/>
    <mergeCell ref="G161:G164"/>
    <mergeCell ref="A161:A164"/>
    <mergeCell ref="B161:B164"/>
    <mergeCell ref="C161:C164"/>
    <mergeCell ref="A157:A160"/>
    <mergeCell ref="B157:B160"/>
    <mergeCell ref="C157:C160"/>
    <mergeCell ref="A149:A156"/>
    <mergeCell ref="B149:B156"/>
    <mergeCell ref="C149:C156"/>
    <mergeCell ref="A145:A148"/>
    <mergeCell ref="B145:B148"/>
    <mergeCell ref="C145:C148"/>
    <mergeCell ref="P53:P56"/>
    <mergeCell ref="Q53:Q56"/>
    <mergeCell ref="G81:G83"/>
    <mergeCell ref="I81:I82"/>
    <mergeCell ref="J81:J82"/>
    <mergeCell ref="K81:K82"/>
    <mergeCell ref="L81:L82"/>
    <mergeCell ref="M81:M82"/>
    <mergeCell ref="N81:N82"/>
    <mergeCell ref="O81:O82"/>
    <mergeCell ref="P81:P82"/>
    <mergeCell ref="Q81:Q82"/>
    <mergeCell ref="G53:G58"/>
    <mergeCell ref="H53:H56"/>
    <mergeCell ref="I53:I56"/>
    <mergeCell ref="J53:J56"/>
    <mergeCell ref="K53:K56"/>
    <mergeCell ref="L53:L56"/>
    <mergeCell ref="M53:M56"/>
    <mergeCell ref="N53:N56"/>
    <mergeCell ref="O53:O56"/>
    <mergeCell ref="H81:H83"/>
    <mergeCell ref="Q76:Q78"/>
    <mergeCell ref="A76:A78"/>
    <mergeCell ref="B76:B78"/>
    <mergeCell ref="C76:C78"/>
    <mergeCell ref="G76:G78"/>
    <mergeCell ref="A93:A95"/>
    <mergeCell ref="B93:B95"/>
    <mergeCell ref="C93:C95"/>
    <mergeCell ref="D53:D95"/>
    <mergeCell ref="E53:E95"/>
    <mergeCell ref="F85:F95"/>
    <mergeCell ref="G93:G95"/>
    <mergeCell ref="B79:B80"/>
    <mergeCell ref="C79:C80"/>
    <mergeCell ref="A81:A83"/>
    <mergeCell ref="B81:B83"/>
    <mergeCell ref="A91:A92"/>
    <mergeCell ref="B91:B92"/>
    <mergeCell ref="C91:C92"/>
    <mergeCell ref="G85:G86"/>
    <mergeCell ref="H46:H47"/>
    <mergeCell ref="H77:H78"/>
    <mergeCell ref="I77:I78"/>
    <mergeCell ref="J77:J78"/>
    <mergeCell ref="K77:K78"/>
    <mergeCell ref="L77:L78"/>
    <mergeCell ref="M77:M78"/>
    <mergeCell ref="N77:N78"/>
    <mergeCell ref="O77:O78"/>
    <mergeCell ref="Q85:Q86"/>
    <mergeCell ref="H93:H95"/>
    <mergeCell ref="I93:I95"/>
    <mergeCell ref="J93:J95"/>
    <mergeCell ref="K93:K95"/>
    <mergeCell ref="L93:L95"/>
    <mergeCell ref="M93:M95"/>
    <mergeCell ref="N93:N95"/>
    <mergeCell ref="O93:O95"/>
    <mergeCell ref="P93:P95"/>
    <mergeCell ref="Q93:Q95"/>
    <mergeCell ref="I85:I86"/>
    <mergeCell ref="J85:J86"/>
    <mergeCell ref="K85:K86"/>
    <mergeCell ref="L85:L86"/>
    <mergeCell ref="M85:M86"/>
    <mergeCell ref="N85:N86"/>
    <mergeCell ref="O85:O86"/>
    <mergeCell ref="P85:P86"/>
    <mergeCell ref="H85:H86"/>
    <mergeCell ref="P77:P78"/>
    <mergeCell ref="D131:D132"/>
    <mergeCell ref="E131:E132"/>
    <mergeCell ref="F130:F132"/>
    <mergeCell ref="D133:D136"/>
    <mergeCell ref="E133:E136"/>
    <mergeCell ref="F133:F136"/>
    <mergeCell ref="G135:G136"/>
    <mergeCell ref="H135:H136"/>
    <mergeCell ref="F115:F118"/>
    <mergeCell ref="H115:H118"/>
    <mergeCell ref="D96:D99"/>
    <mergeCell ref="E96:E99"/>
    <mergeCell ref="F96:F99"/>
    <mergeCell ref="G97:G99"/>
    <mergeCell ref="H96:H99"/>
    <mergeCell ref="H113:H114"/>
    <mergeCell ref="G111:G112"/>
    <mergeCell ref="H111:H112"/>
    <mergeCell ref="D113:D114"/>
    <mergeCell ref="E113:E114"/>
    <mergeCell ref="F113:F114"/>
    <mergeCell ref="G113:G114"/>
  </mergeCells>
  <pageMargins left="0.70866141732283472" right="0.70866141732283472" top="0.74803149606299213" bottom="0.74803149606299213" header="0.31496062992125984" footer="0.31496062992125984"/>
  <pageSetup paperSize="9" scale="70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Пунтус</dc:creator>
  <cp:lastModifiedBy>ADMIN</cp:lastModifiedBy>
  <cp:lastPrinted>2021-02-24T08:39:01Z</cp:lastPrinted>
  <dcterms:created xsi:type="dcterms:W3CDTF">2017-07-12T03:11:25Z</dcterms:created>
  <dcterms:modified xsi:type="dcterms:W3CDTF">2022-04-27T13:39:33Z</dcterms:modified>
</cp:coreProperties>
</file>