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0" sheetId="1" r:id="rId1"/>
    <sheet name="11" sheetId="2" r:id="rId2"/>
    <sheet name="12" sheetId="3" r:id="rId3"/>
    <sheet name="15" sheetId="4" r:id="rId4"/>
  </sheets>
  <definedNames>
    <definedName name="_xlnm.Print_Titles" localSheetId="0">'10'!$6:$9</definedName>
  </definedNames>
  <calcPr calcId="124519"/>
</workbook>
</file>

<file path=xl/calcChain.xml><?xml version="1.0" encoding="utf-8"?>
<calcChain xmlns="http://schemas.openxmlformats.org/spreadsheetml/2006/main">
  <c r="K37" i="3"/>
  <c r="J37"/>
  <c r="I37"/>
  <c r="H37"/>
  <c r="G37"/>
  <c r="F37"/>
  <c r="E37"/>
  <c r="D37"/>
  <c r="K29"/>
  <c r="J29"/>
  <c r="I29"/>
  <c r="H29"/>
  <c r="G29"/>
  <c r="F29"/>
  <c r="E29"/>
  <c r="D29"/>
  <c r="K21"/>
  <c r="J21"/>
  <c r="I21"/>
  <c r="H21"/>
  <c r="G21"/>
  <c r="F21"/>
  <c r="E21"/>
  <c r="D21"/>
  <c r="K20"/>
  <c r="J20"/>
  <c r="I20"/>
  <c r="H20"/>
  <c r="G20"/>
  <c r="F20"/>
  <c r="E20"/>
  <c r="D20"/>
  <c r="K19"/>
  <c r="J19"/>
  <c r="I19"/>
  <c r="H19"/>
  <c r="G19"/>
  <c r="F19"/>
  <c r="E19"/>
  <c r="D19"/>
  <c r="K18"/>
  <c r="J18"/>
  <c r="I18"/>
  <c r="H18"/>
  <c r="G18"/>
  <c r="F18"/>
  <c r="E18"/>
  <c r="D18"/>
  <c r="K17"/>
  <c r="J17"/>
  <c r="I17"/>
  <c r="H17"/>
  <c r="G17"/>
  <c r="F17"/>
  <c r="E17"/>
  <c r="D17"/>
  <c r="K16"/>
  <c r="J16"/>
  <c r="I16"/>
  <c r="H16"/>
  <c r="G16"/>
  <c r="F16"/>
  <c r="E16"/>
  <c r="D16"/>
  <c r="K15"/>
  <c r="J15"/>
  <c r="I15"/>
  <c r="I13" s="1"/>
  <c r="H15"/>
  <c r="G15"/>
  <c r="F15"/>
  <c r="E15"/>
  <c r="E13" s="1"/>
  <c r="D15"/>
  <c r="K13"/>
  <c r="J13"/>
  <c r="H13"/>
  <c r="G13"/>
  <c r="F13"/>
  <c r="D13"/>
  <c r="P103" i="2" l="1"/>
  <c r="P13" s="1"/>
  <c r="O103"/>
  <c r="N103"/>
  <c r="M103"/>
  <c r="L103"/>
  <c r="L13" s="1"/>
  <c r="K103"/>
  <c r="K13" s="1"/>
  <c r="J103"/>
  <c r="I103"/>
  <c r="I13" s="1"/>
  <c r="P102"/>
  <c r="O102"/>
  <c r="N102"/>
  <c r="M102"/>
  <c r="L102"/>
  <c r="L100" s="1"/>
  <c r="K102"/>
  <c r="K100" s="1"/>
  <c r="J102"/>
  <c r="I102"/>
  <c r="I100" s="1"/>
  <c r="P100"/>
  <c r="O100"/>
  <c r="N100"/>
  <c r="M100"/>
  <c r="J100"/>
  <c r="P39"/>
  <c r="P35" s="1"/>
  <c r="O39"/>
  <c r="O35" s="1"/>
  <c r="N39"/>
  <c r="M39"/>
  <c r="L39"/>
  <c r="L35" s="1"/>
  <c r="K39"/>
  <c r="K35" s="1"/>
  <c r="J39"/>
  <c r="I39"/>
  <c r="N38"/>
  <c r="M38"/>
  <c r="J38"/>
  <c r="J15" s="1"/>
  <c r="I38"/>
  <c r="I15" s="1"/>
  <c r="N37"/>
  <c r="N14" s="1"/>
  <c r="M37"/>
  <c r="M14" s="1"/>
  <c r="N35"/>
  <c r="I35"/>
  <c r="P20"/>
  <c r="P16" s="1"/>
  <c r="O20"/>
  <c r="O16" s="1"/>
  <c r="N20"/>
  <c r="M20"/>
  <c r="L20"/>
  <c r="L16" s="1"/>
  <c r="K20"/>
  <c r="J20"/>
  <c r="J16" s="1"/>
  <c r="I20"/>
  <c r="I16" s="1"/>
  <c r="N19"/>
  <c r="M19"/>
  <c r="K16"/>
  <c r="P15"/>
  <c r="O15"/>
  <c r="L15"/>
  <c r="K15"/>
  <c r="P14"/>
  <c r="O14"/>
  <c r="L14"/>
  <c r="K14"/>
  <c r="J14"/>
  <c r="I14"/>
  <c r="O13"/>
  <c r="N13"/>
  <c r="M13"/>
  <c r="J13"/>
  <c r="O12"/>
  <c r="L12"/>
  <c r="K12"/>
  <c r="M35" l="1"/>
  <c r="J35"/>
  <c r="I10"/>
  <c r="M16"/>
  <c r="P12"/>
  <c r="J10"/>
  <c r="N16"/>
  <c r="N10" s="1"/>
  <c r="N15"/>
  <c r="L10"/>
  <c r="P10"/>
  <c r="M10"/>
  <c r="M15"/>
  <c r="O10"/>
  <c r="K10"/>
  <c r="J12"/>
  <c r="N12"/>
  <c r="I12"/>
  <c r="M12"/>
</calcChain>
</file>

<file path=xl/sharedStrings.xml><?xml version="1.0" encoding="utf-8"?>
<sst xmlns="http://schemas.openxmlformats.org/spreadsheetml/2006/main" count="612" uniqueCount="278">
  <si>
    <t>№ п/п</t>
  </si>
  <si>
    <t>план</t>
  </si>
  <si>
    <t>факт</t>
  </si>
  <si>
    <t>Приложение№10</t>
  </si>
  <si>
    <t>к Порядку  принятия решений о разработке муниципальных програм Емельяновского района, их формирования и реализации</t>
  </si>
  <si>
    <t>Информация</t>
  </si>
  <si>
    <t>Цель, целевые показатели, задачи, показатели результативности</t>
  </si>
  <si>
    <t>Ед.измерения</t>
  </si>
  <si>
    <t>Весовой критерий</t>
  </si>
  <si>
    <t>Год, предшествующий отчетному году</t>
  </si>
  <si>
    <t>Отчетный год реализации муниципальной программы Емельяновского района</t>
  </si>
  <si>
    <t>Плановый период</t>
  </si>
  <si>
    <t>1-й год</t>
  </si>
  <si>
    <t>2- й год</t>
  </si>
  <si>
    <t>Примечание (причины невыполнения показателей по программе, выбор действий по преодолению)</t>
  </si>
  <si>
    <t>январь-июнь</t>
  </si>
  <si>
    <t xml:space="preserve">значение на конец </t>
  </si>
  <si>
    <t>Цель: повышение доступности качественного образования современного уровня, соответствующего потребностям граждан и перспективным задачам развития экономики Емельяновского района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</si>
  <si>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</si>
  <si>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%</t>
  </si>
  <si>
    <t>х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</si>
  <si>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Емельяновского района (с учетом групп кратковременного пребывания)</t>
  </si>
  <si>
    <t>Отношение среднего балла ЕГЭ (в расчете на 1 предмет- русский язык)) в трех школах Емельяновского района с лучшими результатами ЕГЭ к среднему баллу ЕГЭ (в расчете на 1 предмет- русский язык) в трех школа Емельяновского района с худшими результатами ЕГЭ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</si>
  <si>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</si>
  <si>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Цель: повышение доступности услуг дошкольного образования,соответствующего федеральным государственным образовательным стандартам</t>
  </si>
  <si>
    <t>Задача 1: Повысить доступность дошкольного образования на территории муниципального образования</t>
  </si>
  <si>
    <t>Обеспечение детей дошкольного возраста местами в дошкольных образовательных учреждениях (количество мест на 1000 детей)</t>
  </si>
  <si>
    <t>ед</t>
  </si>
  <si>
    <t>Задача 2: Обеспечить высокое качество услуг дошкольного образования</t>
  </si>
  <si>
    <t>Удельный вес воспитанников дошкольных образовательных учреждений, расположенных на территории Емельяновского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учреждений, расположенных на территории Емельяновского района</t>
  </si>
  <si>
    <t>Цель: Повышение качества и доступности услуг общего и дополнительного образования</t>
  </si>
  <si>
    <t>задача1: Создание условий для повышения качества образования в общеобразовательных учреждениях, реализующих программы начального, основного и среднего общего образования</t>
  </si>
  <si>
    <t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</t>
  </si>
  <si>
    <t>Доля муниципальных образовательных учреждений, реализующих программы общего образования, имеющих физкультурный зал, в общей численности муниципальных образовательных учрждений, реализующих программы общего образования</t>
  </si>
  <si>
    <t>Доля общеобразовательных учреждений (с числом обучающихся более 50), в которых действуют управляющие советы</t>
  </si>
  <si>
    <t>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</si>
  <si>
    <t>Для обучающихся в муниципальных общеобразовательных учреждениях, занимающихся во вторую (третью) смену, в общей численнсти обучающихся в муниципальных общеобразовательных учреждениях</t>
  </si>
  <si>
    <t>Задача 2: Создание условий для повышения доступности качественного образования для детей с ограниченными возможностями здоровья</t>
  </si>
  <si>
    <t>Доля детей с ограниченными возможностями здоровья и детей- инвалидов, получающих качественное общее образование с использованием современного оборудования ( в том числе с использованием дистанционнных образовательных технлогий), от общей численности детей с ограниченными возможснотями здоровья и детей- инвалидов школьного возраста</t>
  </si>
  <si>
    <t>Доля базовых образовательных учреждений ( обеспечивающих совместное обучение инвалидов и лиц,  неимеющих нарушений) в общем количестве образовательных учреждений, реализующих программы общего образования</t>
  </si>
  <si>
    <t>Задача 3 : Обеспечения дальнейшего развития системы дополнительного образования</t>
  </si>
  <si>
    <t>Удельный вес численности  населенияв возрасте 5-18 лет, охваченного дполнительным образованием, в общей числености населения в возрасте 5-18 лет</t>
  </si>
  <si>
    <t>Отношение численности детей в возрасте от 7 до 18 лет, получающих образование в образовательных учреждениях Емельяновского района и систематически занимающихся спортом и физической культурой, к общей численности детей в возрасте от 7 до 18 лет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</si>
  <si>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</si>
  <si>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Задача 4: Обеспечение безопасного, качественного отдыха и оздоровления детей в летний период</t>
  </si>
  <si>
    <t>Доля детей школьного возраста, вовлеченных в различные организованные формы летнего отдыха и оздоровления</t>
  </si>
  <si>
    <t>Цель: Обеспечение функционирования системы образования</t>
  </si>
  <si>
    <t>задача1:  Организация деятельности муниципального казенного учреждения "Управление образованием администрации Емельяновского района" и подведомственных учреждений, направленной на эффективное управление отраслью</t>
  </si>
  <si>
    <t>Отклонение фактического исполнения доходов, закрепленых за ГАДБ, от утвержденных годовых значений</t>
  </si>
  <si>
    <t>балл</t>
  </si>
  <si>
    <t>Объем не исполненных на конец отчетного финансового года ассигнований ГРБС</t>
  </si>
  <si>
    <t>Наличие просроченной кредиторской задлженности ГРБС</t>
  </si>
  <si>
    <t>Организация мониторинга заработной платы в учреждениях, подведомственных ГРБС, в разрезе категорий работников и типов учреждений ( показатель для ГРБС,в ведении которых находятся муниципльные учреждения социальной сферы)</t>
  </si>
  <si>
    <t>Задача 2: Социальная поддержка и защита прав детей сирот и детей, оставшихся без попечения родителей</t>
  </si>
  <si>
    <t>Количество детей-сирот, детей, оставшихся без попечения родителей, а также лиц из их числа, которым необходимо приобрести жилые помещения в соответствии с соглашением о предоставлении субсидий из краевого бюджета бюджету Емельяновского района</t>
  </si>
  <si>
    <t>чел.</t>
  </si>
  <si>
    <t xml:space="preserve">Численность детей- 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пмещениями </t>
  </si>
  <si>
    <t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</t>
  </si>
  <si>
    <t>Доля детей, оставшихся без попечения родителей,- всего , в том числе переданных неродственникам( в приемные семьи, на усыновление( удочерение), под опеку( попечительство), охваченных другими формами семейного устройства( семейные детские дома, патронатные семьи), находящихся в государственных ( муниципальных) учреждениях всех типов</t>
  </si>
  <si>
    <t>Количество педагогических работников, принявших участие в семинарах, конференциях районного уровня, организованных с целью повышения уровня педагогических компетенций работников</t>
  </si>
  <si>
    <t>Количество человек, получивших психолого- педагогическую консультацию по вопросам образования детей</t>
  </si>
  <si>
    <t>Количество детей, охваченных коррекционно- развивающими, компенсирующими занятими, логопедической помощью</t>
  </si>
  <si>
    <t>1.1</t>
  </si>
  <si>
    <t>1.2</t>
  </si>
  <si>
    <t>1.3</t>
  </si>
  <si>
    <t>1.4</t>
  </si>
  <si>
    <t>2</t>
  </si>
  <si>
    <t>1</t>
  </si>
  <si>
    <t>2.1</t>
  </si>
  <si>
    <t>1.5</t>
  </si>
  <si>
    <t>2.2</t>
  </si>
  <si>
    <t>3</t>
  </si>
  <si>
    <t>3.1</t>
  </si>
  <si>
    <t>3.2</t>
  </si>
  <si>
    <t>3.3</t>
  </si>
  <si>
    <t>3.4</t>
  </si>
  <si>
    <t>4</t>
  </si>
  <si>
    <t>4.1</t>
  </si>
  <si>
    <t>1.6</t>
  </si>
  <si>
    <t>1.7</t>
  </si>
  <si>
    <t>2.3</t>
  </si>
  <si>
    <t>2.4</t>
  </si>
  <si>
    <t>2.5</t>
  </si>
  <si>
    <t>2.6</t>
  </si>
  <si>
    <t>Отношение средней оценки по итогам краевых контрольных работ по математике и русскому языку (в расчете на 1 предмет) в трех школах Емельяновского района с лучшими результатами к средней оценке по итогам краевых контрольных работ (в расчете на 1 предмет) в трех школах Емельяновского района с худшими результатами</t>
  </si>
  <si>
    <t>икк работ с 2016 года по рус.яз и матем.нет, проводятся всерос. провероч. работы по матем. рус. яз и другие критерии оценки</t>
  </si>
  <si>
    <t>Доля  педагогических работников района, принявших участие в конкусрах профессионального мастерства по отношению к общей численности педаггических работников</t>
  </si>
  <si>
    <t>снижение числа программ физкультурно- спортивной направленности (загруженность спортивных залов по  основным программам общего образования)</t>
  </si>
  <si>
    <t>уменьшилось число занятых в лагерях с дневным пребыванием, в связи с 30% родит. платой; финансирование было использовно на дополнтельные путевки в загород. Лагеря, в связи с этим число детей в целом уменьшилось</t>
  </si>
  <si>
    <t>Каменноярский ДОУ -признана аварийной кровля, деятельность учреждения приостановлена, один корпус ДОУ №6 п. Емельяново признан аварийным</t>
  </si>
  <si>
    <t>В ежегодном отчете ОО-2 все школы поставили, что имеют беспрепятственный доступ для детей инвалидов. После проверки отчета МО этот показатель пересмотрели и оставили только те школы, которые получили средства на  доступную среду.</t>
  </si>
  <si>
    <t>Превышение проектной мощности школ:  в п. Емельяново, п. Элита, п. Солонцы, с. Дрокино, с. Шуваево</t>
  </si>
  <si>
    <t>В школах с худшими результатами ЕГЭ увеличился средний балл</t>
  </si>
  <si>
    <t>В 2019 году 1 выпускник не получил аттестат о среднем общем образовании</t>
  </si>
  <si>
    <t xml:space="preserve">снижение удельного веса занимающихся произошло в связи с применением коэфициента 1,56 при расчете </t>
  </si>
  <si>
    <t>Согласно соглашения между админмистрацие района и министерством образования №24 от 11.03.2019 были выделены денежные средства на 39 квартир, к концу года было заключено дополнительное соглашение №24-3 от 31.10.2019 в общем на 48 квартир</t>
  </si>
  <si>
    <t>сняты с учета в министерстве образования в связи с предоставлением жилья</t>
  </si>
  <si>
    <t>Больше детей пошли на устройство в семьи, а не под надзор гос учреждений</t>
  </si>
  <si>
    <t>Отношение численности детей, получающих образование в образовательных учреждениях Емельяновского района и занявших призовые места в олимпиадах, конкурсах, выставках, научно- практических конференциях, соревнованиях краевого уровня к общей численности детей, принявших участие в краевых олимпиадах, конкурсах, выставках, научно - практических конференциях, соревнованиях</t>
  </si>
  <si>
    <t>ошиблись при подачи данных в июне, написали как за год, в связи с реализацией нац. Проекта "Поддержка семей, имеющих детей", край выставилнам такой показатель, мы его достигаем.</t>
  </si>
  <si>
    <t>Приложение № 11</t>
  </si>
  <si>
    <t>к Порядку принятия решений о разработке муниципальных программ Емельяновского района, их формирования и реализации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</si>
  <si>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</si>
  <si>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</si>
  <si>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</si>
  <si>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</si>
  <si>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</si>
  <si>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Примечание</t>
  </si>
  <si>
    <t>Рз Пр</t>
  </si>
  <si>
    <t>ЦСР</t>
  </si>
  <si>
    <t>ВР</t>
  </si>
  <si>
    <t>Год, предшествующий отчетному году реализации программы</t>
  </si>
  <si>
    <t>значение на конец года</t>
  </si>
  <si>
    <t xml:space="preserve">плановый период </t>
  </si>
  <si>
    <t xml:space="preserve">план </t>
  </si>
  <si>
    <t>2-й год</t>
  </si>
  <si>
    <t>1.</t>
  </si>
  <si>
    <t>Муниципальная программа Емельяновского района</t>
  </si>
  <si>
    <t>"Развитие образования Емельяновского района"</t>
  </si>
  <si>
    <t>всего расходные обязательства</t>
  </si>
  <si>
    <t>в том числе по ГРБС:</t>
  </si>
  <si>
    <t>Муниципальное казенное учреждение "Управление образованием администрации Емельяновского района"</t>
  </si>
  <si>
    <t>072</t>
  </si>
  <si>
    <t>Х</t>
  </si>
  <si>
    <t>Муниципальное казенное учреждение "Управление земельно-имущественных отношений и архитектуры администрации Емельяновского района Красноярского края"</t>
  </si>
  <si>
    <t>162</t>
  </si>
  <si>
    <t>Администрация Емельяновского района</t>
  </si>
  <si>
    <t>009</t>
  </si>
  <si>
    <t>Муниципальное казенное учреждение "Управление строительства, жилищно-коммунального хозяйства и экологии администрации Емельяновского района"</t>
  </si>
  <si>
    <t>132</t>
  </si>
  <si>
    <t xml:space="preserve">Подпрограмма </t>
  </si>
  <si>
    <t>«Развитие дошкольного образования детей»</t>
  </si>
  <si>
    <t>1.1.1</t>
  </si>
  <si>
    <t>Мероприятие подпрограммы «Развитие дошкольного образования детей»</t>
  </si>
  <si>
    <t xml:space="preserve">Финансирование расходов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</t>
  </si>
  <si>
    <t>0701</t>
  </si>
  <si>
    <t>0110075540</t>
  </si>
  <si>
    <t>1.1.2</t>
  </si>
  <si>
    <t xml:space="preserve">Выплата и доставка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 </t>
  </si>
  <si>
    <t>0110075560</t>
  </si>
  <si>
    <t>1.1.3</t>
  </si>
  <si>
    <t>Обеспечение деятельности (оказание услуг) подведомственных учреждений</t>
  </si>
  <si>
    <t>0110074080</t>
  </si>
  <si>
    <t>0110010210</t>
  </si>
  <si>
    <t>0110010470</t>
  </si>
  <si>
    <t>0110077440</t>
  </si>
  <si>
    <t>0110077450</t>
  </si>
  <si>
    <t>0110080610</t>
  </si>
  <si>
    <t>Муниципальное казенное учреждение "Управление строительства, жилищно-коммунального хозяйства и экологии администрации  Емельяновского района"</t>
  </si>
  <si>
    <t>0110080130</t>
  </si>
  <si>
    <t>0110082160</t>
  </si>
  <si>
    <t>1.1.4</t>
  </si>
  <si>
    <t>Обеспечение  государственных гарантий реализации прав граждан на получение 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 в муниципальных общеобразовательных организациях, за исключением обеспечения деятельности административного и учебно-вспомогательного персонала, иных категорий работников образовательных организаций, участвующих в реализации общеобразовательных программ в соответствии  с федеральными государственными образовательными стандартами</t>
  </si>
  <si>
    <t>0110075880</t>
  </si>
  <si>
    <t>«Развитие общего и дополнительного образования детей»</t>
  </si>
  <si>
    <t>1.2.1</t>
  </si>
  <si>
    <t>Мероприятие подпрограммы «Развитие общего и дополнительного образования детей»</t>
  </si>
  <si>
    <t>0702</t>
  </si>
  <si>
    <t>0120010210</t>
  </si>
  <si>
    <t>111</t>
  </si>
  <si>
    <t>119</t>
  </si>
  <si>
    <t>611</t>
  </si>
  <si>
    <t>0120010470</t>
  </si>
  <si>
    <t>0120074090</t>
  </si>
  <si>
    <t>0120075640</t>
  </si>
  <si>
    <t>612</t>
  </si>
  <si>
    <t>0120080610</t>
  </si>
  <si>
    <t>244</t>
  </si>
  <si>
    <t>831</t>
  </si>
  <si>
    <t>852</t>
  </si>
  <si>
    <t>853</t>
  </si>
  <si>
    <t>0120080130</t>
  </si>
  <si>
    <t>0120081250</t>
  </si>
  <si>
    <t>0120010370</t>
  </si>
  <si>
    <t>0120010380</t>
  </si>
  <si>
    <t>0120075630</t>
  </si>
  <si>
    <t>0120010230</t>
  </si>
  <si>
    <t>0120077450</t>
  </si>
  <si>
    <t>01200S7450</t>
  </si>
  <si>
    <t>0120078400</t>
  </si>
  <si>
    <t>01200S5630</t>
  </si>
  <si>
    <t>01200S8400</t>
  </si>
  <si>
    <t>0703</t>
  </si>
  <si>
    <t>0120010310</t>
  </si>
  <si>
    <t>0120010480</t>
  </si>
  <si>
    <t>0120082050</t>
  </si>
  <si>
    <t>012Е274300</t>
  </si>
  <si>
    <t>243</t>
  </si>
  <si>
    <t>Обеспечение питанием детей с ограниченными возможностями здоровья, детей из малообеспеченных семей, обучающихся в муниципальных общеобразовательных учреждениях</t>
  </si>
  <si>
    <t>1003</t>
  </si>
  <si>
    <t>0120075660</t>
  </si>
  <si>
    <t>1.2.3</t>
  </si>
  <si>
    <t>Проведение мероприятий для детей и молодежи</t>
  </si>
  <si>
    <t>0709</t>
  </si>
  <si>
    <t>0120080110</t>
  </si>
  <si>
    <t>1.2.4</t>
  </si>
  <si>
    <t>Оплата стоимости набора продуктов питания или готовых блюд и их транспортировки в лагерях с дневным пребыванием детей</t>
  </si>
  <si>
    <t>0707</t>
  </si>
  <si>
    <t>0120076490</t>
  </si>
  <si>
    <t>121</t>
  </si>
  <si>
    <t>129</t>
  </si>
  <si>
    <t>1.2.5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</si>
  <si>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</si>
  <si>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323</t>
  </si>
  <si>
    <t>0120081990</t>
  </si>
  <si>
    <t>1.2.6</t>
  </si>
  <si>
    <t>Создание новых мест в общеобразовательных организациях за счет средств краевого бюджета</t>
  </si>
  <si>
    <t>012Е174210</t>
  </si>
  <si>
    <t>412</t>
  </si>
  <si>
    <t>Создание новых мест в общеобразовательных учреждениях за счет средств районного бюджета</t>
  </si>
  <si>
    <t>«Обеспечение реализации муниципальной программы и прочие мероприятия в области образования»</t>
  </si>
  <si>
    <t>1.3.1</t>
  </si>
  <si>
    <t>Мероприятие подпрограммы «Обеспечение реализации муниципальной программы и прочие мероприятия в области образования»</t>
  </si>
  <si>
    <t>Руководство и управление в сфере установленных функций органов местного самоуправления</t>
  </si>
  <si>
    <t>0130010400</t>
  </si>
  <si>
    <t>0130010470</t>
  </si>
  <si>
    <t>0130080210</t>
  </si>
  <si>
    <t>122</t>
  </si>
  <si>
    <t>0130010210</t>
  </si>
  <si>
    <t>0130010310</t>
  </si>
  <si>
    <t>0130010380</t>
  </si>
  <si>
    <t>0130010390</t>
  </si>
  <si>
    <t>0130082110</t>
  </si>
  <si>
    <t>0130080610</t>
  </si>
  <si>
    <t>112</t>
  </si>
  <si>
    <t>1.3.2</t>
  </si>
  <si>
    <t xml:space="preserve">Реализация государственных полномочий по организации и осуществлению деятельности по опеке и попечительству в отношении несовершеннолетних </t>
  </si>
  <si>
    <t>0130075520</t>
  </si>
  <si>
    <t>1.3.3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</si>
  <si>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</si>
  <si>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1004</t>
  </si>
  <si>
    <t>0130080130</t>
  </si>
  <si>
    <t>01300R0820</t>
  </si>
  <si>
    <t>0130075870</t>
  </si>
  <si>
    <t>Приложение № 12</t>
  </si>
  <si>
    <t>об использовании бюджетных ассигнований районного бюджета</t>
  </si>
  <si>
    <t>и фактических значений</t>
  </si>
  <si>
    <t>тыс. рублей</t>
  </si>
  <si>
    <t>Статус</t>
  </si>
  <si>
    <t>Наименование муниципальной программы, подпрограммы муниципальной программы</t>
  </si>
  <si>
    <t>Источники финансирования</t>
  </si>
  <si>
    <t>Год предшествующий текущему году</t>
  </si>
  <si>
    <t>Текущий год реализации программы</t>
  </si>
  <si>
    <t>январь - июнь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</si>
  <si>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</si>
  <si>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</si>
  <si>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</si>
  <si>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</si>
  <si>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</si>
  <si>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</si>
  <si>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</si>
  <si>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</si>
  <si>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Приложение № 15 к Порядку принятия решений о разработке муниципальных программ Емельяновского района, их формирования и реализации
к муниципальной программе Емельяновского района «Развитие образования Емельяновского района»</t>
  </si>
  <si>
    <t>Информация о сводных показателях муниципальных заданий</t>
  </si>
  <si>
    <t>Наименование муниципальной услуги (работы)</t>
  </si>
  <si>
    <t>Содержание муниципальной услуги (работы)</t>
  </si>
  <si>
    <t>Наименование и значение показателя объема муниципальной услуги (работы)</t>
  </si>
  <si>
    <t>Реализация основных общеобразовательных программ дошкольного образования</t>
  </si>
  <si>
    <t>От 3 лет до 8 лет</t>
  </si>
  <si>
    <t xml:space="preserve">Число обучающихся (человек); </t>
  </si>
  <si>
    <t>Расходы районного бюджета на оказание (выполнение) муниципальной услуги (работы), тыс.руб.</t>
  </si>
  <si>
    <t>адаптированная образовательная программа</t>
  </si>
  <si>
    <t>Присмотр и уход</t>
  </si>
  <si>
    <t>Число детей (человек)</t>
  </si>
  <si>
    <t>Реализация основных общеобразовательных программ начального общего образования</t>
  </si>
  <si>
    <t>проходящие обучение по состоянию здоровья на дому</t>
  </si>
  <si>
    <t>Число обучающихся (человек)</t>
  </si>
  <si>
    <t>обучающиеся с ограниченными возможностями здоровья (ОВЗ)</t>
  </si>
  <si>
    <t>не указано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</si>
  <si>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</si>
  <si>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</si>
  <si>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дополнительных  общеразвивающих программ</t>
  </si>
  <si>
    <t>физкультурно-спортивной</t>
  </si>
  <si>
    <t>Число обучющихся (человек)</t>
  </si>
  <si>
    <t>социально- педагогическое</t>
  </si>
  <si>
    <t xml:space="preserve"> о целевых показателях муниципальной программы Емельяновского района и показателях результативности подпрограмм и отдельных мероприятий муниципальной программы Емельяновского района «Развитие образования Емельяновского района» за 2019 год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</si>
  <si>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«Развитие образования Емельяновского района» за 2019 год</t>
  </si>
  <si>
    <t>и иных средств на реализациюЕмельяновского района «Развитие образования Емельяновского района» за 2019 год с указанием плановых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</si>
</sst>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0.0"/>
    <numFmt numFmtId="165" formatCode="0.00000"/>
    <numFmt numFmtId="166" formatCode="_-* #,##0.00_р_._-;\-* #,##0.00_р_._-;_-* &quot;-&quot;??_р_._-;_-@_-"/>
    <numFmt numFmtId="167" formatCode="_-* #,##0.00000_р_._-;\-* #,##0.00000_р_._-;_-* &quot;-&quot;??_р_._-;_-@_-"/>
    <numFmt numFmtId="168" formatCode="0.000000"/>
    <numFmt numFmtId="169" formatCode="_-* #,##0.0000_р_._-;\-* #,##0.0000_р_._-;_-* &quot;-&quot;??_р_._-;_-@_-"/>
    <numFmt numFmtId="170" formatCode="_-* #,##0.000_р_._-;\-* #,##0.000_р_._-;_-* &quot;-&quot;??_р_._-;_-@_-"/>
    <numFmt numFmtId="171" formatCode="0.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218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3" fillId="0" borderId="1" xfId="0" applyFont="1" applyBorder="1" applyAlignment="1">
      <alignment vertical="top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3" fillId="0" borderId="3" xfId="0" applyFont="1" applyBorder="1" applyAlignment="1"/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5" fillId="0" borderId="5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8" fillId="0" borderId="0" xfId="0" applyFont="1" applyAlignment="1">
      <alignment horizontal="left" indent="15"/>
    </xf>
    <xf numFmtId="0" fontId="8" fillId="0" borderId="0" xfId="0" applyFont="1" applyAlignment="1"/>
    <xf numFmtId="0" fontId="8" fillId="0" borderId="0" xfId="0" applyFont="1" applyAlignment="1">
      <alignment horizontal="justify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7" fontId="9" fillId="2" borderId="1" xfId="2" applyNumberFormat="1" applyFont="1" applyFill="1" applyBorder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7" fontId="9" fillId="0" borderId="1" xfId="2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 wrapText="1"/>
    </xf>
    <xf numFmtId="168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/>
    <xf numFmtId="49" fontId="10" fillId="2" borderId="1" xfId="0" applyNumberFormat="1" applyFont="1" applyFill="1" applyBorder="1" applyAlignment="1">
      <alignment horizontal="center" vertical="center" wrapText="1"/>
    </xf>
    <xf numFmtId="169" fontId="9" fillId="2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left" wrapText="1"/>
    </xf>
    <xf numFmtId="170" fontId="9" fillId="2" borderId="1" xfId="2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/>
    <xf numFmtId="0" fontId="9" fillId="2" borderId="1" xfId="0" applyFont="1" applyFill="1" applyBorder="1"/>
    <xf numFmtId="0" fontId="9" fillId="0" borderId="1" xfId="0" applyFont="1" applyBorder="1"/>
    <xf numFmtId="0" fontId="7" fillId="0" borderId="0" xfId="0" applyFont="1" applyAlignment="1">
      <alignment horizontal="left" indent="15"/>
    </xf>
    <xf numFmtId="0" fontId="7" fillId="0" borderId="0" xfId="0" applyFont="1"/>
    <xf numFmtId="0" fontId="7" fillId="0" borderId="0" xfId="0" applyFont="1" applyAlignment="1">
      <alignment horizontal="justify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165" fontId="9" fillId="2" borderId="1" xfId="0" applyNumberFormat="1" applyFont="1" applyFill="1" applyBorder="1" applyAlignment="1">
      <alignment vertical="top" wrapText="1"/>
    </xf>
    <xf numFmtId="165" fontId="9" fillId="0" borderId="1" xfId="0" applyNumberFormat="1" applyFont="1" applyBorder="1" applyAlignment="1">
      <alignment vertical="top" wrapText="1"/>
    </xf>
    <xf numFmtId="166" fontId="9" fillId="0" borderId="1" xfId="2" applyNumberFormat="1" applyFont="1" applyBorder="1" applyAlignment="1">
      <alignment vertical="top" wrapText="1"/>
    </xf>
    <xf numFmtId="0" fontId="0" fillId="0" borderId="0" xfId="0" applyFill="1" applyAlignment="1">
      <alignment horizontal="center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1" fontId="10" fillId="2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/>
    </xf>
    <xf numFmtId="165" fontId="9" fillId="0" borderId="0" xfId="0" applyNumberFormat="1" applyFont="1" applyFill="1"/>
    <xf numFmtId="0" fontId="2" fillId="0" borderId="0" xfId="0" applyFont="1" applyFill="1"/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/>
    <xf numFmtId="49" fontId="9" fillId="0" borderId="7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9" fillId="0" borderId="5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166" fontId="9" fillId="2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167" fontId="9" fillId="2" borderId="5" xfId="2" applyNumberFormat="1" applyFont="1" applyFill="1" applyBorder="1" applyAlignment="1">
      <alignment horizontal="center" vertical="center" wrapText="1"/>
    </xf>
    <xf numFmtId="167" fontId="9" fillId="2" borderId="7" xfId="2" applyNumberFormat="1" applyFont="1" applyFill="1" applyBorder="1" applyAlignment="1">
      <alignment horizontal="center" vertical="center" wrapText="1"/>
    </xf>
    <xf numFmtId="167" fontId="9" fillId="2" borderId="6" xfId="2" applyNumberFormat="1" applyFont="1" applyFill="1" applyBorder="1" applyAlignment="1">
      <alignment horizontal="center" vertical="center" wrapText="1"/>
    </xf>
    <xf numFmtId="166" fontId="9" fillId="2" borderId="7" xfId="2" applyNumberFormat="1" applyFont="1" applyFill="1" applyBorder="1" applyAlignment="1">
      <alignment horizontal="center" vertical="center" wrapText="1"/>
    </xf>
    <xf numFmtId="166" fontId="0" fillId="2" borderId="7" xfId="0" applyNumberFormat="1" applyFill="1" applyBorder="1" applyAlignment="1">
      <alignment horizontal="center" vertical="center" wrapText="1"/>
    </xf>
    <xf numFmtId="166" fontId="0" fillId="2" borderId="6" xfId="0" applyNumberForma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5" xfId="0" applyFont="1" applyBorder="1" applyAlignment="1">
      <alignment wrapText="1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56"/>
  <sheetViews>
    <sheetView tabSelected="1" topLeftCell="A49" workbookViewId="0">
      <selection activeCell="F56" sqref="F56"/>
    </sheetView>
  </sheetViews>
  <sheetFormatPr defaultRowHeight="15"/>
  <cols>
    <col min="1" max="1" width="6.42578125" customWidth="1"/>
    <col min="2" max="2" width="32.42578125" customWidth="1"/>
    <col min="4" max="4" width="11.140625" customWidth="1"/>
    <col min="10" max="10" width="9.140625" style="31"/>
    <col min="12" max="12" width="12.5703125" customWidth="1"/>
    <col min="13" max="13" width="28.85546875" customWidth="1"/>
  </cols>
  <sheetData>
    <row r="2" spans="1:20">
      <c r="M2" s="4" t="s">
        <v>3</v>
      </c>
    </row>
    <row r="3" spans="1:20" ht="51">
      <c r="M3" s="6" t="s">
        <v>4</v>
      </c>
      <c r="N3" s="3"/>
      <c r="O3" s="3"/>
      <c r="P3" s="3"/>
      <c r="Q3" s="3"/>
      <c r="R3" s="3"/>
      <c r="S3" s="3"/>
      <c r="T3" s="3"/>
    </row>
    <row r="4" spans="1:20" ht="18" customHeight="1">
      <c r="A4" s="122" t="s">
        <v>5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7"/>
      <c r="O4" s="7"/>
      <c r="P4" s="7"/>
    </row>
    <row r="5" spans="1:20" ht="60.75" customHeight="1">
      <c r="A5" s="122" t="s">
        <v>275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7"/>
      <c r="O5" s="7"/>
      <c r="P5" s="7"/>
    </row>
    <row r="6" spans="1:20" ht="30" customHeight="1">
      <c r="A6" s="131" t="s">
        <v>0</v>
      </c>
      <c r="B6" s="131" t="s">
        <v>6</v>
      </c>
      <c r="C6" s="131" t="s">
        <v>7</v>
      </c>
      <c r="D6" s="131" t="s">
        <v>8</v>
      </c>
      <c r="E6" s="131" t="s">
        <v>9</v>
      </c>
      <c r="F6" s="131"/>
      <c r="G6" s="132" t="s">
        <v>10</v>
      </c>
      <c r="H6" s="134"/>
      <c r="I6" s="134"/>
      <c r="J6" s="133"/>
      <c r="K6" s="131" t="s">
        <v>11</v>
      </c>
      <c r="L6" s="131"/>
      <c r="M6" s="131" t="s">
        <v>14</v>
      </c>
    </row>
    <row r="7" spans="1:20" ht="24.6" customHeight="1">
      <c r="A7" s="131"/>
      <c r="B7" s="131"/>
      <c r="C7" s="131"/>
      <c r="D7" s="131"/>
      <c r="E7" s="131"/>
      <c r="F7" s="131"/>
      <c r="G7" s="132" t="s">
        <v>15</v>
      </c>
      <c r="H7" s="133"/>
      <c r="I7" s="132" t="s">
        <v>16</v>
      </c>
      <c r="J7" s="133"/>
      <c r="K7" s="129" t="s">
        <v>12</v>
      </c>
      <c r="L7" s="129" t="s">
        <v>13</v>
      </c>
      <c r="M7" s="131"/>
    </row>
    <row r="8" spans="1:20" ht="31.5" customHeight="1">
      <c r="A8" s="131"/>
      <c r="B8" s="131"/>
      <c r="C8" s="131"/>
      <c r="D8" s="131"/>
      <c r="E8" s="12" t="s">
        <v>1</v>
      </c>
      <c r="F8" s="12" t="s">
        <v>2</v>
      </c>
      <c r="G8" s="12" t="s">
        <v>1</v>
      </c>
      <c r="H8" s="12" t="s">
        <v>2</v>
      </c>
      <c r="I8" s="12" t="s">
        <v>1</v>
      </c>
      <c r="J8" s="26" t="s">
        <v>2</v>
      </c>
      <c r="K8" s="130"/>
      <c r="L8" s="130"/>
      <c r="M8" s="131"/>
      <c r="Q8" s="5"/>
    </row>
    <row r="9" spans="1:20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32">
        <v>10</v>
      </c>
      <c r="K9" s="28">
        <v>11</v>
      </c>
      <c r="L9" s="28">
        <v>12</v>
      </c>
      <c r="M9" s="28">
        <v>13</v>
      </c>
    </row>
    <row r="10" spans="1:20" ht="35.25" customHeight="1">
      <c r="A10" s="24"/>
      <c r="B10" s="123" t="s">
        <v>17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</row>
    <row r="11" spans="1:20" ht="51">
      <c r="A11" s="25" t="s">
        <v>62</v>
      </c>
      <c r="B11" s="20" t="s">
        <v>18</v>
      </c>
      <c r="C11" s="10" t="s">
        <v>19</v>
      </c>
      <c r="D11" s="12" t="s">
        <v>20</v>
      </c>
      <c r="E11" s="12">
        <v>100</v>
      </c>
      <c r="F11" s="11">
        <v>100</v>
      </c>
      <c r="G11" s="12">
        <v>100</v>
      </c>
      <c r="H11" s="29">
        <v>100</v>
      </c>
      <c r="I11" s="12">
        <v>100</v>
      </c>
      <c r="J11" s="26">
        <v>100</v>
      </c>
      <c r="K11" s="12">
        <v>100</v>
      </c>
      <c r="L11" s="12">
        <v>100</v>
      </c>
      <c r="M11" s="28"/>
    </row>
    <row r="12" spans="1:20" ht="105" customHeight="1">
      <c r="A12" s="25" t="s">
        <v>63</v>
      </c>
      <c r="B12" s="21" t="s">
        <v>21</v>
      </c>
      <c r="C12" s="10" t="s">
        <v>19</v>
      </c>
      <c r="D12" s="12" t="s">
        <v>20</v>
      </c>
      <c r="E12" s="12">
        <v>64</v>
      </c>
      <c r="F12" s="12">
        <v>64</v>
      </c>
      <c r="G12" s="12">
        <v>65</v>
      </c>
      <c r="H12" s="12">
        <v>64</v>
      </c>
      <c r="I12" s="12">
        <v>65</v>
      </c>
      <c r="J12" s="26">
        <v>65</v>
      </c>
      <c r="K12" s="12">
        <v>65</v>
      </c>
      <c r="L12" s="12">
        <v>75</v>
      </c>
      <c r="M12" s="1"/>
    </row>
    <row r="13" spans="1:20" ht="102">
      <c r="A13" s="25" t="s">
        <v>64</v>
      </c>
      <c r="B13" s="14" t="s">
        <v>22</v>
      </c>
      <c r="C13" s="23" t="s">
        <v>19</v>
      </c>
      <c r="D13" s="13" t="s">
        <v>20</v>
      </c>
      <c r="E13" s="36">
        <v>1.42</v>
      </c>
      <c r="F13" s="27">
        <v>1.43</v>
      </c>
      <c r="G13" s="13">
        <v>1.41</v>
      </c>
      <c r="H13" s="27">
        <v>1.43</v>
      </c>
      <c r="I13" s="36">
        <v>1.41</v>
      </c>
      <c r="J13" s="27">
        <v>1.24</v>
      </c>
      <c r="K13" s="13">
        <v>1.41</v>
      </c>
      <c r="L13" s="27">
        <v>1.36</v>
      </c>
      <c r="M13" s="14" t="s">
        <v>92</v>
      </c>
    </row>
    <row r="14" spans="1:20" ht="102">
      <c r="A14" s="25" t="s">
        <v>65</v>
      </c>
      <c r="B14" s="14" t="s">
        <v>23</v>
      </c>
      <c r="C14" s="10" t="s">
        <v>19</v>
      </c>
      <c r="D14" s="12" t="s">
        <v>20</v>
      </c>
      <c r="E14" s="12">
        <v>85</v>
      </c>
      <c r="F14" s="26">
        <v>76.790000000000006</v>
      </c>
      <c r="G14" s="12">
        <v>85.4</v>
      </c>
      <c r="H14" s="26">
        <v>85.4</v>
      </c>
      <c r="I14" s="26">
        <v>85.4</v>
      </c>
      <c r="J14" s="26">
        <v>76.790000000000006</v>
      </c>
      <c r="K14" s="12">
        <v>85.4</v>
      </c>
      <c r="L14" s="41">
        <v>90</v>
      </c>
      <c r="M14" s="14" t="s">
        <v>90</v>
      </c>
    </row>
    <row r="15" spans="1:20">
      <c r="A15" s="24"/>
      <c r="B15" s="126" t="s">
        <v>24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</row>
    <row r="16" spans="1:20">
      <c r="A16" s="24" t="s">
        <v>67</v>
      </c>
      <c r="B16" s="126" t="s">
        <v>25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</row>
    <row r="17" spans="1:13" ht="51">
      <c r="A17" s="24" t="s">
        <v>62</v>
      </c>
      <c r="B17" s="14" t="s">
        <v>26</v>
      </c>
      <c r="C17" s="14" t="s">
        <v>27</v>
      </c>
      <c r="D17" s="15">
        <v>0.06</v>
      </c>
      <c r="E17" s="15">
        <v>600</v>
      </c>
      <c r="F17" s="15">
        <v>600</v>
      </c>
      <c r="G17" s="15">
        <v>600</v>
      </c>
      <c r="H17" s="15">
        <v>600</v>
      </c>
      <c r="I17" s="15">
        <v>600</v>
      </c>
      <c r="J17" s="33">
        <v>600</v>
      </c>
      <c r="K17" s="15">
        <v>615</v>
      </c>
      <c r="L17" s="15">
        <v>615</v>
      </c>
      <c r="M17" s="1"/>
    </row>
    <row r="18" spans="1:13">
      <c r="A18" s="24" t="s">
        <v>66</v>
      </c>
      <c r="B18" s="126" t="s">
        <v>28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</row>
    <row r="19" spans="1:13" ht="153">
      <c r="A19" s="24" t="s">
        <v>68</v>
      </c>
      <c r="B19" s="16" t="s">
        <v>29</v>
      </c>
      <c r="C19" s="18" t="s">
        <v>19</v>
      </c>
      <c r="D19" s="12">
        <v>0.04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26">
        <v>100</v>
      </c>
      <c r="K19" s="12">
        <v>100</v>
      </c>
      <c r="L19" s="12">
        <v>100</v>
      </c>
      <c r="M19" s="1"/>
    </row>
    <row r="20" spans="1:13">
      <c r="A20" s="24"/>
      <c r="B20" s="126" t="s">
        <v>30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</row>
    <row r="21" spans="1:13">
      <c r="A21" s="24" t="s">
        <v>67</v>
      </c>
      <c r="B21" s="17" t="s">
        <v>31</v>
      </c>
      <c r="C21" s="8"/>
      <c r="D21" s="8"/>
      <c r="E21" s="8"/>
      <c r="F21" s="8"/>
      <c r="G21" s="8"/>
      <c r="H21" s="8"/>
      <c r="I21" s="8"/>
      <c r="J21" s="34"/>
      <c r="K21" s="8"/>
      <c r="L21" s="8"/>
      <c r="M21" s="9"/>
    </row>
    <row r="22" spans="1:13" ht="124.15" customHeight="1">
      <c r="A22" s="25" t="s">
        <v>62</v>
      </c>
      <c r="B22" s="14" t="s">
        <v>32</v>
      </c>
      <c r="C22" s="12" t="s">
        <v>19</v>
      </c>
      <c r="D22" s="12">
        <v>0.05</v>
      </c>
      <c r="E22" s="37">
        <v>2.56</v>
      </c>
      <c r="F22" s="26">
        <v>4.88</v>
      </c>
      <c r="G22" s="12">
        <v>2.56</v>
      </c>
      <c r="H22" s="12">
        <v>4.88</v>
      </c>
      <c r="I22" s="12">
        <v>2.56</v>
      </c>
      <c r="J22" s="26">
        <v>2.56</v>
      </c>
      <c r="K22" s="12">
        <v>2.56</v>
      </c>
      <c r="L22" s="12">
        <v>2.56</v>
      </c>
      <c r="M22" s="40" t="s">
        <v>89</v>
      </c>
    </row>
    <row r="23" spans="1:13" ht="103.5" customHeight="1">
      <c r="A23" s="25" t="s">
        <v>63</v>
      </c>
      <c r="B23" s="14" t="s">
        <v>33</v>
      </c>
      <c r="C23" s="12" t="s">
        <v>19</v>
      </c>
      <c r="D23" s="12">
        <v>0.03</v>
      </c>
      <c r="E23" s="12">
        <v>90.5</v>
      </c>
      <c r="F23" s="12">
        <v>90.5</v>
      </c>
      <c r="G23" s="12">
        <v>90.5</v>
      </c>
      <c r="H23" s="12">
        <v>90.5</v>
      </c>
      <c r="I23" s="12">
        <v>90.5</v>
      </c>
      <c r="J23" s="26">
        <v>90.5</v>
      </c>
      <c r="K23" s="12">
        <v>90.5</v>
      </c>
      <c r="L23" s="12">
        <v>90.5</v>
      </c>
      <c r="M23" s="2"/>
    </row>
    <row r="24" spans="1:13" ht="51.75">
      <c r="A24" s="25" t="s">
        <v>64</v>
      </c>
      <c r="B24" s="19" t="s">
        <v>34</v>
      </c>
      <c r="C24" s="12" t="s">
        <v>19</v>
      </c>
      <c r="D24" s="12">
        <v>0.05</v>
      </c>
      <c r="E24" s="12">
        <v>100</v>
      </c>
      <c r="F24" s="12">
        <v>100</v>
      </c>
      <c r="G24" s="12">
        <v>100</v>
      </c>
      <c r="H24" s="12">
        <v>100</v>
      </c>
      <c r="I24" s="12">
        <v>100</v>
      </c>
      <c r="J24" s="26">
        <v>100</v>
      </c>
      <c r="K24" s="12">
        <v>100</v>
      </c>
      <c r="L24" s="12">
        <v>100</v>
      </c>
      <c r="M24" s="2"/>
    </row>
    <row r="25" spans="1:13" ht="77.25">
      <c r="A25" s="25" t="s">
        <v>65</v>
      </c>
      <c r="B25" s="19" t="s">
        <v>35</v>
      </c>
      <c r="C25" s="12" t="s">
        <v>19</v>
      </c>
      <c r="D25" s="12">
        <v>0.04</v>
      </c>
      <c r="E25" s="12">
        <v>1</v>
      </c>
      <c r="F25" s="26">
        <v>1.6</v>
      </c>
      <c r="G25" s="12">
        <v>1</v>
      </c>
      <c r="H25" s="26">
        <v>2.13</v>
      </c>
      <c r="I25" s="12">
        <v>1</v>
      </c>
      <c r="J25" s="26">
        <v>0.7</v>
      </c>
      <c r="K25" s="12">
        <v>1</v>
      </c>
      <c r="L25" s="12">
        <v>1</v>
      </c>
      <c r="M25" s="14" t="s">
        <v>93</v>
      </c>
    </row>
    <row r="26" spans="1:13" ht="77.25">
      <c r="A26" s="25" t="s">
        <v>69</v>
      </c>
      <c r="B26" s="19" t="s">
        <v>36</v>
      </c>
      <c r="C26" s="12" t="s">
        <v>19</v>
      </c>
      <c r="D26" s="12">
        <v>0.04</v>
      </c>
      <c r="E26" s="12">
        <v>13.5</v>
      </c>
      <c r="F26" s="26">
        <v>27.3</v>
      </c>
      <c r="G26" s="12">
        <v>13</v>
      </c>
      <c r="H26" s="26">
        <v>27.3</v>
      </c>
      <c r="I26" s="12">
        <v>13</v>
      </c>
      <c r="J26" s="26">
        <v>28.7</v>
      </c>
      <c r="K26" s="12">
        <v>13</v>
      </c>
      <c r="L26" s="12">
        <v>13</v>
      </c>
      <c r="M26" s="14" t="s">
        <v>91</v>
      </c>
    </row>
    <row r="27" spans="1:13" ht="128.25" customHeight="1">
      <c r="A27" s="25" t="s">
        <v>78</v>
      </c>
      <c r="B27" s="14" t="s">
        <v>84</v>
      </c>
      <c r="C27" s="12" t="s">
        <v>19</v>
      </c>
      <c r="D27" s="12"/>
      <c r="E27" s="12">
        <v>0</v>
      </c>
      <c r="F27" s="12">
        <v>0</v>
      </c>
      <c r="G27" s="12"/>
      <c r="H27" s="26"/>
      <c r="I27" s="12"/>
      <c r="J27" s="26"/>
      <c r="K27" s="12"/>
      <c r="L27" s="12"/>
      <c r="M27" s="14" t="s">
        <v>85</v>
      </c>
    </row>
    <row r="28" spans="1:13">
      <c r="A28" s="24" t="s">
        <v>66</v>
      </c>
      <c r="B28" s="126" t="s">
        <v>37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8"/>
    </row>
    <row r="29" spans="1:13" ht="142.5" customHeight="1">
      <c r="A29" s="24" t="s">
        <v>68</v>
      </c>
      <c r="B29" s="14" t="s">
        <v>38</v>
      </c>
      <c r="C29" s="13" t="s">
        <v>19</v>
      </c>
      <c r="D29" s="13">
        <v>0.04</v>
      </c>
      <c r="E29" s="13">
        <v>100</v>
      </c>
      <c r="F29" s="13">
        <v>100</v>
      </c>
      <c r="G29" s="13">
        <v>100</v>
      </c>
      <c r="H29" s="13">
        <v>100</v>
      </c>
      <c r="I29" s="13">
        <v>100</v>
      </c>
      <c r="J29" s="27">
        <v>100</v>
      </c>
      <c r="K29" s="13">
        <v>100</v>
      </c>
      <c r="L29" s="13">
        <v>100</v>
      </c>
      <c r="M29" s="2"/>
    </row>
    <row r="30" spans="1:13" ht="90">
      <c r="A30" s="24" t="s">
        <v>70</v>
      </c>
      <c r="B30" s="19" t="s">
        <v>39</v>
      </c>
      <c r="C30" s="12" t="s">
        <v>19</v>
      </c>
      <c r="D30" s="12">
        <v>0.03</v>
      </c>
      <c r="E30" s="12">
        <v>100</v>
      </c>
      <c r="F30" s="12">
        <v>100</v>
      </c>
      <c r="G30" s="12">
        <v>100</v>
      </c>
      <c r="H30" s="12">
        <v>100</v>
      </c>
      <c r="I30" s="12">
        <v>100</v>
      </c>
      <c r="J30" s="26">
        <v>100</v>
      </c>
      <c r="K30" s="12">
        <v>100</v>
      </c>
      <c r="L30" s="12">
        <v>100</v>
      </c>
      <c r="M30" s="2"/>
    </row>
    <row r="31" spans="1:13">
      <c r="A31" s="24" t="s">
        <v>71</v>
      </c>
      <c r="B31" s="123" t="s">
        <v>40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8"/>
    </row>
    <row r="32" spans="1:13" ht="64.5">
      <c r="A32" s="24" t="s">
        <v>72</v>
      </c>
      <c r="B32" s="19" t="s">
        <v>41</v>
      </c>
      <c r="C32" s="12" t="s">
        <v>19</v>
      </c>
      <c r="D32" s="12">
        <v>3.5000000000000003E-2</v>
      </c>
      <c r="E32" s="12">
        <v>77</v>
      </c>
      <c r="F32" s="12">
        <v>97</v>
      </c>
      <c r="G32" s="12">
        <v>77</v>
      </c>
      <c r="H32" s="26">
        <v>37</v>
      </c>
      <c r="I32" s="12">
        <v>77</v>
      </c>
      <c r="J32" s="26">
        <v>41</v>
      </c>
      <c r="K32" s="12">
        <v>77</v>
      </c>
      <c r="L32" s="12">
        <v>77</v>
      </c>
      <c r="M32" s="14" t="s">
        <v>94</v>
      </c>
    </row>
    <row r="33" spans="1:13" ht="102.75">
      <c r="A33" s="24" t="s">
        <v>73</v>
      </c>
      <c r="B33" s="19" t="s">
        <v>42</v>
      </c>
      <c r="C33" s="12" t="s">
        <v>19</v>
      </c>
      <c r="D33" s="12">
        <v>0.04</v>
      </c>
      <c r="E33" s="12">
        <v>55</v>
      </c>
      <c r="F33" s="12">
        <v>73</v>
      </c>
      <c r="G33" s="12">
        <v>55</v>
      </c>
      <c r="H33" s="26">
        <v>73</v>
      </c>
      <c r="I33" s="12">
        <v>55</v>
      </c>
      <c r="J33" s="26">
        <v>45</v>
      </c>
      <c r="K33" s="12">
        <v>55</v>
      </c>
      <c r="L33" s="12">
        <v>55</v>
      </c>
      <c r="M33" s="14" t="s">
        <v>87</v>
      </c>
    </row>
    <row r="34" spans="1:13" ht="90">
      <c r="A34" s="24" t="s">
        <v>74</v>
      </c>
      <c r="B34" s="19" t="s">
        <v>43</v>
      </c>
      <c r="C34" s="12" t="s">
        <v>19</v>
      </c>
      <c r="D34" s="12">
        <v>0.05</v>
      </c>
      <c r="E34" s="12">
        <v>95</v>
      </c>
      <c r="F34" s="12">
        <v>95</v>
      </c>
      <c r="G34" s="12">
        <v>95</v>
      </c>
      <c r="H34" s="12">
        <v>95</v>
      </c>
      <c r="I34" s="39">
        <v>95.5</v>
      </c>
      <c r="J34" s="26">
        <v>95</v>
      </c>
      <c r="K34" s="39">
        <v>95.5</v>
      </c>
      <c r="L34" s="41">
        <v>95</v>
      </c>
      <c r="M34" s="2"/>
    </row>
    <row r="35" spans="1:13" ht="166.5">
      <c r="A35" s="24" t="s">
        <v>75</v>
      </c>
      <c r="B35" s="42" t="s">
        <v>98</v>
      </c>
      <c r="C35" s="12" t="s">
        <v>19</v>
      </c>
      <c r="D35" s="12">
        <v>0.03</v>
      </c>
      <c r="E35" s="12">
        <v>5.5</v>
      </c>
      <c r="F35" s="12">
        <v>6</v>
      </c>
      <c r="G35" s="12">
        <v>5.5</v>
      </c>
      <c r="H35" s="12">
        <v>5.5</v>
      </c>
      <c r="I35" s="12">
        <v>5.5</v>
      </c>
      <c r="J35" s="26">
        <v>5.5</v>
      </c>
      <c r="K35" s="12">
        <v>5.5</v>
      </c>
      <c r="L35" s="12">
        <v>5.5</v>
      </c>
      <c r="M35" s="2"/>
    </row>
    <row r="36" spans="1:13">
      <c r="A36" s="24" t="s">
        <v>76</v>
      </c>
      <c r="B36" s="126" t="s">
        <v>44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8"/>
    </row>
    <row r="37" spans="1:13" ht="102.75">
      <c r="A37" s="24" t="s">
        <v>77</v>
      </c>
      <c r="B37" s="14" t="s">
        <v>45</v>
      </c>
      <c r="C37" s="12" t="s">
        <v>19</v>
      </c>
      <c r="D37" s="12">
        <v>0.04</v>
      </c>
      <c r="E37" s="12">
        <v>79</v>
      </c>
      <c r="F37" s="12">
        <v>76</v>
      </c>
      <c r="G37" s="12">
        <v>79</v>
      </c>
      <c r="H37" s="12">
        <v>15</v>
      </c>
      <c r="I37" s="12">
        <v>79</v>
      </c>
      <c r="J37" s="26">
        <v>71</v>
      </c>
      <c r="K37" s="12">
        <v>79</v>
      </c>
      <c r="L37" s="12">
        <v>79</v>
      </c>
      <c r="M37" s="19" t="s">
        <v>88</v>
      </c>
    </row>
    <row r="38" spans="1:13">
      <c r="A38" s="24"/>
      <c r="B38" s="123" t="s">
        <v>46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8"/>
      <c r="M38" s="2"/>
    </row>
    <row r="39" spans="1:13" ht="32.25" customHeight="1">
      <c r="A39" s="24" t="s">
        <v>67</v>
      </c>
      <c r="B39" s="135" t="s">
        <v>47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7"/>
      <c r="M39" s="2"/>
    </row>
    <row r="40" spans="1:13" ht="39">
      <c r="A40" s="24" t="s">
        <v>62</v>
      </c>
      <c r="B40" s="19" t="s">
        <v>48</v>
      </c>
      <c r="C40" s="12" t="s">
        <v>49</v>
      </c>
      <c r="D40" s="12">
        <v>0.03</v>
      </c>
      <c r="E40" s="12">
        <v>2</v>
      </c>
      <c r="F40" s="12">
        <v>2</v>
      </c>
      <c r="G40" s="12">
        <v>2</v>
      </c>
      <c r="H40" s="12">
        <v>2</v>
      </c>
      <c r="I40" s="12">
        <v>2</v>
      </c>
      <c r="J40" s="26">
        <v>2</v>
      </c>
      <c r="K40" s="12">
        <v>2</v>
      </c>
      <c r="L40" s="12">
        <v>2</v>
      </c>
      <c r="M40" s="2"/>
    </row>
    <row r="41" spans="1:13" ht="39">
      <c r="A41" s="24" t="s">
        <v>63</v>
      </c>
      <c r="B41" s="19" t="s">
        <v>50</v>
      </c>
      <c r="C41" s="12" t="s">
        <v>49</v>
      </c>
      <c r="D41" s="12">
        <v>0.04</v>
      </c>
      <c r="E41" s="12">
        <v>1</v>
      </c>
      <c r="F41" s="12">
        <v>0</v>
      </c>
      <c r="G41" s="12">
        <v>1</v>
      </c>
      <c r="H41" s="12">
        <v>1</v>
      </c>
      <c r="I41" s="37">
        <v>1</v>
      </c>
      <c r="J41" s="29">
        <v>2</v>
      </c>
      <c r="K41" s="12">
        <v>2</v>
      </c>
      <c r="L41" s="12">
        <v>2</v>
      </c>
      <c r="M41" s="2"/>
    </row>
    <row r="42" spans="1:13" ht="26.25">
      <c r="A42" s="24" t="s">
        <v>65</v>
      </c>
      <c r="B42" s="19" t="s">
        <v>51</v>
      </c>
      <c r="C42" s="12" t="s">
        <v>49</v>
      </c>
      <c r="D42" s="12">
        <v>0.04</v>
      </c>
      <c r="E42" s="12">
        <v>2</v>
      </c>
      <c r="F42" s="12">
        <v>0</v>
      </c>
      <c r="G42" s="12">
        <v>2</v>
      </c>
      <c r="H42" s="12">
        <v>2</v>
      </c>
      <c r="I42" s="12">
        <v>2</v>
      </c>
      <c r="J42" s="26">
        <v>2</v>
      </c>
      <c r="K42" s="12">
        <v>2</v>
      </c>
      <c r="L42" s="12">
        <v>2</v>
      </c>
      <c r="M42" s="2"/>
    </row>
    <row r="43" spans="1:13" ht="102.75">
      <c r="A43" s="24" t="s">
        <v>69</v>
      </c>
      <c r="B43" s="19" t="s">
        <v>52</v>
      </c>
      <c r="C43" s="12" t="s">
        <v>49</v>
      </c>
      <c r="D43" s="12">
        <v>0.04</v>
      </c>
      <c r="E43" s="12">
        <v>2</v>
      </c>
      <c r="F43" s="12">
        <v>0</v>
      </c>
      <c r="G43" s="12">
        <v>2</v>
      </c>
      <c r="H43" s="12">
        <v>2</v>
      </c>
      <c r="I43" s="12">
        <v>2</v>
      </c>
      <c r="J43" s="26">
        <v>2</v>
      </c>
      <c r="K43" s="12">
        <v>2</v>
      </c>
      <c r="L43" s="12">
        <v>2</v>
      </c>
      <c r="M43" s="2"/>
    </row>
    <row r="44" spans="1:13" ht="77.25">
      <c r="A44" s="24" t="s">
        <v>78</v>
      </c>
      <c r="B44" s="14" t="s">
        <v>60</v>
      </c>
      <c r="C44" s="12" t="s">
        <v>55</v>
      </c>
      <c r="D44" s="12">
        <v>4.4999999999999998E-2</v>
      </c>
      <c r="E44" s="12">
        <v>1550</v>
      </c>
      <c r="F44" s="12">
        <v>1911</v>
      </c>
      <c r="G44" s="12">
        <v>1600</v>
      </c>
      <c r="H44" s="12">
        <v>746</v>
      </c>
      <c r="I44" s="12">
        <v>1600</v>
      </c>
      <c r="J44" s="39">
        <v>754</v>
      </c>
      <c r="K44" s="12">
        <v>1600</v>
      </c>
      <c r="L44" s="12">
        <v>1600</v>
      </c>
      <c r="M44" s="19" t="s">
        <v>99</v>
      </c>
    </row>
    <row r="45" spans="1:13" ht="51.75">
      <c r="A45" s="24" t="s">
        <v>79</v>
      </c>
      <c r="B45" s="19" t="s">
        <v>61</v>
      </c>
      <c r="C45" s="12" t="s">
        <v>55</v>
      </c>
      <c r="D45" s="12">
        <v>0.04</v>
      </c>
      <c r="E45" s="12">
        <v>150</v>
      </c>
      <c r="F45" s="12">
        <v>182</v>
      </c>
      <c r="G45" s="12">
        <v>160</v>
      </c>
      <c r="H45" s="12">
        <v>182</v>
      </c>
      <c r="I45" s="12">
        <v>160</v>
      </c>
      <c r="J45" s="26">
        <v>203</v>
      </c>
      <c r="K45" s="12">
        <v>160</v>
      </c>
      <c r="L45" s="12">
        <v>160</v>
      </c>
      <c r="M45" s="2"/>
    </row>
    <row r="46" spans="1:13">
      <c r="A46" s="24" t="s">
        <v>66</v>
      </c>
      <c r="B46" s="123" t="s">
        <v>53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</row>
    <row r="47" spans="1:13" ht="114.75">
      <c r="A47" s="24" t="s">
        <v>68</v>
      </c>
      <c r="B47" s="14" t="s">
        <v>54</v>
      </c>
      <c r="C47" s="12" t="s">
        <v>55</v>
      </c>
      <c r="D47" s="12">
        <v>0.02</v>
      </c>
      <c r="E47" s="12">
        <v>20</v>
      </c>
      <c r="F47" s="12">
        <v>10</v>
      </c>
      <c r="G47" s="12">
        <v>20</v>
      </c>
      <c r="H47" s="12">
        <v>0</v>
      </c>
      <c r="I47" s="12">
        <v>20</v>
      </c>
      <c r="J47" s="26">
        <v>48</v>
      </c>
      <c r="K47" s="12">
        <v>20</v>
      </c>
      <c r="L47" s="12">
        <v>20</v>
      </c>
      <c r="M47" s="14" t="s">
        <v>95</v>
      </c>
    </row>
    <row r="48" spans="1:13" ht="89.25">
      <c r="A48" s="24" t="s">
        <v>70</v>
      </c>
      <c r="B48" s="14" t="s">
        <v>56</v>
      </c>
      <c r="C48" s="12" t="s">
        <v>55</v>
      </c>
      <c r="D48" s="12">
        <v>0.03</v>
      </c>
      <c r="E48" s="12">
        <v>140</v>
      </c>
      <c r="F48" s="12">
        <v>139</v>
      </c>
      <c r="G48" s="12">
        <v>120</v>
      </c>
      <c r="H48" s="12">
        <v>153</v>
      </c>
      <c r="I48" s="12">
        <v>120</v>
      </c>
      <c r="J48" s="26">
        <v>127</v>
      </c>
      <c r="K48" s="12">
        <v>120</v>
      </c>
      <c r="L48" s="12">
        <v>120</v>
      </c>
      <c r="M48" s="14" t="s">
        <v>96</v>
      </c>
    </row>
    <row r="49" spans="1:13" ht="194.25" customHeight="1">
      <c r="A49" s="24" t="s">
        <v>80</v>
      </c>
      <c r="B49" s="14" t="s">
        <v>57</v>
      </c>
      <c r="C49" s="12" t="s">
        <v>19</v>
      </c>
      <c r="D49" s="12">
        <v>0.03</v>
      </c>
      <c r="E49" s="12">
        <v>8</v>
      </c>
      <c r="F49" s="12">
        <v>10</v>
      </c>
      <c r="G49" s="12">
        <v>10</v>
      </c>
      <c r="H49" s="12">
        <v>0</v>
      </c>
      <c r="I49" s="12">
        <v>10</v>
      </c>
      <c r="J49" s="26">
        <v>37.799999999999997</v>
      </c>
      <c r="K49" s="39">
        <v>12</v>
      </c>
      <c r="L49" s="12">
        <v>12</v>
      </c>
      <c r="M49" s="14" t="s">
        <v>95</v>
      </c>
    </row>
    <row r="50" spans="1:13" ht="144.75" customHeight="1">
      <c r="A50" s="24" t="s">
        <v>81</v>
      </c>
      <c r="B50" s="14" t="s">
        <v>58</v>
      </c>
      <c r="C50" s="12" t="s">
        <v>19</v>
      </c>
      <c r="D50" s="12">
        <v>0.04</v>
      </c>
      <c r="E50" s="12">
        <v>74.7</v>
      </c>
      <c r="F50" s="12">
        <v>60</v>
      </c>
      <c r="G50" s="12">
        <v>76</v>
      </c>
      <c r="H50" s="12">
        <v>76</v>
      </c>
      <c r="I50" s="12">
        <v>76</v>
      </c>
      <c r="J50" s="26">
        <v>81.8</v>
      </c>
      <c r="K50" s="39">
        <v>78</v>
      </c>
      <c r="L50" s="12">
        <v>78</v>
      </c>
      <c r="M50" s="14" t="s">
        <v>97</v>
      </c>
    </row>
    <row r="51" spans="1:13" ht="80.25" customHeight="1">
      <c r="A51" s="24" t="s">
        <v>82</v>
      </c>
      <c r="B51" s="14" t="s">
        <v>59</v>
      </c>
      <c r="C51" s="12" t="s">
        <v>55</v>
      </c>
      <c r="D51" s="12">
        <v>0.04</v>
      </c>
      <c r="E51" s="12">
        <v>380</v>
      </c>
      <c r="F51" s="12">
        <v>398</v>
      </c>
      <c r="G51" s="12">
        <v>380</v>
      </c>
      <c r="H51" s="12">
        <v>380</v>
      </c>
      <c r="I51" s="12">
        <v>380</v>
      </c>
      <c r="J51" s="26">
        <v>380</v>
      </c>
      <c r="K51" s="12">
        <v>380</v>
      </c>
      <c r="L51" s="12">
        <v>380</v>
      </c>
      <c r="M51" s="2"/>
    </row>
    <row r="52" spans="1:13" ht="76.5">
      <c r="A52" s="24" t="s">
        <v>83</v>
      </c>
      <c r="B52" s="22" t="s">
        <v>86</v>
      </c>
      <c r="C52" s="12" t="s">
        <v>19</v>
      </c>
      <c r="D52" s="12">
        <v>0.03</v>
      </c>
      <c r="E52" s="12">
        <v>6</v>
      </c>
      <c r="F52" s="12">
        <v>6.5</v>
      </c>
      <c r="G52" s="12">
        <v>6.5</v>
      </c>
      <c r="H52" s="12">
        <v>6.5</v>
      </c>
      <c r="I52" s="12">
        <v>6.5</v>
      </c>
      <c r="J52" s="26">
        <v>6.5</v>
      </c>
      <c r="K52" s="12">
        <v>6.5</v>
      </c>
      <c r="L52" s="12">
        <v>6.5</v>
      </c>
      <c r="M52" s="1"/>
    </row>
    <row r="56" spans="1:13">
      <c r="J56" s="38"/>
    </row>
  </sheetData>
  <mergeCells count="25">
    <mergeCell ref="B46:M46"/>
    <mergeCell ref="B36:M36"/>
    <mergeCell ref="B38:L38"/>
    <mergeCell ref="B39:L39"/>
    <mergeCell ref="A5:M5"/>
    <mergeCell ref="B31:M31"/>
    <mergeCell ref="B20:M20"/>
    <mergeCell ref="B18:M18"/>
    <mergeCell ref="B28:M28"/>
    <mergeCell ref="A4:M4"/>
    <mergeCell ref="B10:M10"/>
    <mergeCell ref="B15:M15"/>
    <mergeCell ref="B16:M16"/>
    <mergeCell ref="K7:K8"/>
    <mergeCell ref="L7:L8"/>
    <mergeCell ref="M6:M8"/>
    <mergeCell ref="K6:L6"/>
    <mergeCell ref="E6:F7"/>
    <mergeCell ref="A6:A8"/>
    <mergeCell ref="B6:B8"/>
    <mergeCell ref="C6:C8"/>
    <mergeCell ref="D6:D8"/>
    <mergeCell ref="G7:H7"/>
    <mergeCell ref="I7:J7"/>
    <mergeCell ref="G6:J6"/>
  </mergeCells>
  <pageMargins left="0.70866141732283472" right="0.70866141732283472" top="0.74803149606299213" bottom="0.74803149606299213" header="0.31496062992125984" footer="0.31496062992125984"/>
  <pageSetup paperSize="9" scale="80" fitToHeight="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39"/>
  <sheetViews>
    <sheetView topLeftCell="A104" workbookViewId="0">
      <selection activeCell="A142" sqref="A142:XFD142"/>
    </sheetView>
  </sheetViews>
  <sheetFormatPr defaultRowHeight="15"/>
  <cols>
    <col min="1" max="1" width="5.28515625" customWidth="1"/>
    <col min="2" max="2" width="13.5703125" customWidth="1"/>
    <col min="3" max="3" width="20.28515625" customWidth="1"/>
    <col min="4" max="4" width="18.85546875" customWidth="1"/>
    <col min="5" max="5" width="4.42578125" customWidth="1"/>
    <col min="6" max="6" width="4.5703125" customWidth="1"/>
    <col min="7" max="7" width="10" bestFit="1" customWidth="1"/>
    <col min="8" max="8" width="3.7109375" customWidth="1"/>
    <col min="9" max="9" width="11.140625" customWidth="1"/>
    <col min="10" max="11" width="10.85546875" customWidth="1"/>
    <col min="12" max="12" width="11" customWidth="1"/>
    <col min="13" max="13" width="11.7109375" customWidth="1"/>
    <col min="14" max="14" width="14.28515625" customWidth="1"/>
    <col min="15" max="15" width="12.85546875" customWidth="1"/>
    <col min="16" max="16" width="13.28515625" customWidth="1"/>
    <col min="17" max="17" width="6.28515625" customWidth="1"/>
  </cols>
  <sheetData>
    <row r="1" spans="1:30">
      <c r="A1" s="197" t="s">
        <v>100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30">
      <c r="A2" s="197" t="s">
        <v>101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30" ht="15.6" customHeight="1">
      <c r="A3" s="43"/>
    </row>
    <row r="4" spans="1:30" ht="69" customHeight="1">
      <c r="A4" s="198" t="s">
        <v>276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</row>
    <row r="5" spans="1:30" ht="15.75">
      <c r="A5" s="45"/>
    </row>
    <row r="6" spans="1:30" ht="39.6" customHeight="1">
      <c r="A6" s="196" t="s">
        <v>0</v>
      </c>
      <c r="B6" s="196" t="s">
        <v>102</v>
      </c>
      <c r="C6" s="196" t="s">
        <v>103</v>
      </c>
      <c r="D6" s="196" t="s">
        <v>104</v>
      </c>
      <c r="E6" s="196" t="s">
        <v>105</v>
      </c>
      <c r="F6" s="196"/>
      <c r="G6" s="196"/>
      <c r="H6" s="196"/>
      <c r="I6" s="196" t="s">
        <v>106</v>
      </c>
      <c r="J6" s="196"/>
      <c r="K6" s="196"/>
      <c r="L6" s="196"/>
      <c r="M6" s="196"/>
      <c r="N6" s="196"/>
      <c r="O6" s="196"/>
      <c r="P6" s="196"/>
      <c r="Q6" s="196" t="s">
        <v>107</v>
      </c>
    </row>
    <row r="7" spans="1:30" ht="37.15" customHeight="1">
      <c r="A7" s="196"/>
      <c r="B7" s="196"/>
      <c r="C7" s="196"/>
      <c r="D7" s="196"/>
      <c r="E7" s="196" t="s">
        <v>104</v>
      </c>
      <c r="F7" s="196" t="s">
        <v>108</v>
      </c>
      <c r="G7" s="196" t="s">
        <v>109</v>
      </c>
      <c r="H7" s="196" t="s">
        <v>110</v>
      </c>
      <c r="I7" s="196" t="s">
        <v>111</v>
      </c>
      <c r="J7" s="196"/>
      <c r="K7" s="196" t="s">
        <v>15</v>
      </c>
      <c r="L7" s="196"/>
      <c r="M7" s="196" t="s">
        <v>112</v>
      </c>
      <c r="N7" s="196"/>
      <c r="O7" s="196" t="s">
        <v>113</v>
      </c>
      <c r="P7" s="196"/>
      <c r="Q7" s="196"/>
    </row>
    <row r="8" spans="1:30" ht="75" customHeight="1">
      <c r="A8" s="196"/>
      <c r="B8" s="196"/>
      <c r="C8" s="196"/>
      <c r="D8" s="196"/>
      <c r="E8" s="196"/>
      <c r="F8" s="196"/>
      <c r="G8" s="196"/>
      <c r="H8" s="196"/>
      <c r="I8" s="46" t="s">
        <v>114</v>
      </c>
      <c r="J8" s="46" t="s">
        <v>2</v>
      </c>
      <c r="K8" s="46" t="s">
        <v>114</v>
      </c>
      <c r="L8" s="46" t="s">
        <v>2</v>
      </c>
      <c r="M8" s="46" t="s">
        <v>114</v>
      </c>
      <c r="N8" s="46" t="s">
        <v>2</v>
      </c>
      <c r="O8" s="46" t="s">
        <v>12</v>
      </c>
      <c r="P8" s="46" t="s">
        <v>115</v>
      </c>
      <c r="Q8" s="196"/>
    </row>
    <row r="9" spans="1:30">
      <c r="A9" s="47">
        <v>1</v>
      </c>
      <c r="B9" s="47">
        <v>2</v>
      </c>
      <c r="C9" s="47">
        <v>3</v>
      </c>
      <c r="D9" s="47">
        <v>4</v>
      </c>
      <c r="E9" s="47">
        <v>5</v>
      </c>
      <c r="F9" s="47">
        <v>6</v>
      </c>
      <c r="G9" s="47">
        <v>7</v>
      </c>
      <c r="H9" s="47">
        <v>8</v>
      </c>
      <c r="I9" s="47">
        <v>9</v>
      </c>
      <c r="J9" s="47">
        <v>10</v>
      </c>
      <c r="K9" s="47">
        <v>11</v>
      </c>
      <c r="L9" s="47">
        <v>12</v>
      </c>
      <c r="M9" s="47">
        <v>13</v>
      </c>
      <c r="N9" s="47">
        <v>14</v>
      </c>
      <c r="O9" s="47">
        <v>15</v>
      </c>
      <c r="P9" s="47">
        <v>16</v>
      </c>
      <c r="Q9" s="47">
        <v>17</v>
      </c>
    </row>
    <row r="10" spans="1:30" ht="22.5">
      <c r="A10" s="147" t="s">
        <v>116</v>
      </c>
      <c r="B10" s="160" t="s">
        <v>117</v>
      </c>
      <c r="C10" s="160" t="s">
        <v>118</v>
      </c>
      <c r="D10" s="48" t="s">
        <v>119</v>
      </c>
      <c r="E10" s="49"/>
      <c r="F10" s="48"/>
      <c r="G10" s="48"/>
      <c r="H10" s="48"/>
      <c r="I10" s="50">
        <f t="shared" ref="I10:P10" si="0">I16+I35+I100</f>
        <v>908320.35769999982</v>
      </c>
      <c r="J10" s="50">
        <f t="shared" si="0"/>
        <v>846379.75496000005</v>
      </c>
      <c r="K10" s="51">
        <f t="shared" si="0"/>
        <v>511091.80875000003</v>
      </c>
      <c r="L10" s="51">
        <f t="shared" si="0"/>
        <v>467104.33748000005</v>
      </c>
      <c r="M10" s="51">
        <f t="shared" si="0"/>
        <v>1199766.6762599999</v>
      </c>
      <c r="N10" s="52">
        <f>N16+N35+N100</f>
        <v>1176973.0663600001</v>
      </c>
      <c r="O10" s="53">
        <f t="shared" si="0"/>
        <v>847599.29999999993</v>
      </c>
      <c r="P10" s="53">
        <f t="shared" si="0"/>
        <v>828888.8</v>
      </c>
      <c r="Q10" s="50"/>
    </row>
    <row r="11" spans="1:30">
      <c r="A11" s="152"/>
      <c r="B11" s="160"/>
      <c r="C11" s="160"/>
      <c r="D11" s="48" t="s">
        <v>120</v>
      </c>
      <c r="E11" s="49"/>
      <c r="F11" s="48"/>
      <c r="G11" s="48"/>
      <c r="H11" s="48"/>
      <c r="I11" s="54"/>
      <c r="J11" s="54"/>
      <c r="K11" s="54"/>
      <c r="L11" s="54"/>
      <c r="M11" s="54"/>
      <c r="N11" s="55"/>
      <c r="O11" s="55"/>
      <c r="P11" s="55"/>
      <c r="Q11" s="54"/>
    </row>
    <row r="12" spans="1:30" ht="60.75" customHeight="1">
      <c r="A12" s="152"/>
      <c r="B12" s="160"/>
      <c r="C12" s="160"/>
      <c r="D12" s="48" t="s">
        <v>121</v>
      </c>
      <c r="E12" s="56" t="s">
        <v>122</v>
      </c>
      <c r="F12" s="54" t="s">
        <v>123</v>
      </c>
      <c r="G12" s="54" t="s">
        <v>123</v>
      </c>
      <c r="H12" s="54" t="s">
        <v>123</v>
      </c>
      <c r="I12" s="50">
        <f t="shared" ref="I12:P12" si="1">I20+I39+I102</f>
        <v>888196.88039999991</v>
      </c>
      <c r="J12" s="50">
        <f t="shared" si="1"/>
        <v>826256.32765999995</v>
      </c>
      <c r="K12" s="50">
        <f t="shared" si="1"/>
        <v>511091.80875000003</v>
      </c>
      <c r="L12" s="50">
        <f t="shared" si="1"/>
        <v>467104.33748000005</v>
      </c>
      <c r="M12" s="50">
        <f t="shared" si="1"/>
        <v>995514.86049999995</v>
      </c>
      <c r="N12" s="57">
        <f>N20+N39+N102</f>
        <v>978404.76736000006</v>
      </c>
      <c r="O12" s="55">
        <f t="shared" si="1"/>
        <v>816977.5</v>
      </c>
      <c r="P12" s="55">
        <f t="shared" si="1"/>
        <v>804923.90000000014</v>
      </c>
      <c r="Q12" s="50"/>
    </row>
    <row r="13" spans="1:30" ht="76.150000000000006" customHeight="1">
      <c r="A13" s="152"/>
      <c r="B13" s="160"/>
      <c r="C13" s="160"/>
      <c r="D13" s="48" t="s">
        <v>124</v>
      </c>
      <c r="E13" s="56" t="s">
        <v>125</v>
      </c>
      <c r="F13" s="54" t="s">
        <v>123</v>
      </c>
      <c r="G13" s="54" t="s">
        <v>123</v>
      </c>
      <c r="H13" s="54" t="s">
        <v>123</v>
      </c>
      <c r="I13" s="50">
        <f t="shared" ref="I13:P13" si="2">I103</f>
        <v>12123.4773</v>
      </c>
      <c r="J13" s="50">
        <f t="shared" si="2"/>
        <v>12123.427299999999</v>
      </c>
      <c r="K13" s="50">
        <f t="shared" si="2"/>
        <v>0</v>
      </c>
      <c r="L13" s="50">
        <f t="shared" si="2"/>
        <v>0</v>
      </c>
      <c r="M13" s="50">
        <f t="shared" si="2"/>
        <v>62875.711499999998</v>
      </c>
      <c r="N13" s="57">
        <f>N103</f>
        <v>59938.659</v>
      </c>
      <c r="O13" s="55">
        <f t="shared" si="2"/>
        <v>30621.8</v>
      </c>
      <c r="P13" s="55">
        <f t="shared" si="2"/>
        <v>23964.9</v>
      </c>
      <c r="Q13" s="50"/>
    </row>
    <row r="14" spans="1:30" ht="23.45" customHeight="1">
      <c r="A14" s="152"/>
      <c r="B14" s="160"/>
      <c r="C14" s="160"/>
      <c r="D14" s="48" t="s">
        <v>126</v>
      </c>
      <c r="E14" s="56" t="s">
        <v>127</v>
      </c>
      <c r="F14" s="54" t="s">
        <v>123</v>
      </c>
      <c r="G14" s="54" t="s">
        <v>123</v>
      </c>
      <c r="H14" s="54" t="s">
        <v>123</v>
      </c>
      <c r="I14" s="50">
        <f>I18</f>
        <v>0</v>
      </c>
      <c r="J14" s="50">
        <f t="shared" ref="J14:P14" si="3">J18</f>
        <v>0</v>
      </c>
      <c r="K14" s="55">
        <f t="shared" si="3"/>
        <v>0</v>
      </c>
      <c r="L14" s="55">
        <f t="shared" si="3"/>
        <v>0</v>
      </c>
      <c r="M14" s="55">
        <f>M18+M37</f>
        <v>135331.38</v>
      </c>
      <c r="N14" s="55">
        <f>N18+N37</f>
        <v>135331.38</v>
      </c>
      <c r="O14" s="55">
        <f t="shared" si="3"/>
        <v>0</v>
      </c>
      <c r="P14" s="55">
        <f t="shared" si="3"/>
        <v>0</v>
      </c>
      <c r="Q14" s="50"/>
    </row>
    <row r="15" spans="1:30" ht="64.150000000000006" customHeight="1">
      <c r="A15" s="152"/>
      <c r="B15" s="160"/>
      <c r="C15" s="160"/>
      <c r="D15" s="48" t="s">
        <v>128</v>
      </c>
      <c r="E15" s="56" t="s">
        <v>129</v>
      </c>
      <c r="F15" s="54" t="s">
        <v>123</v>
      </c>
      <c r="G15" s="54" t="s">
        <v>123</v>
      </c>
      <c r="H15" s="54" t="s">
        <v>123</v>
      </c>
      <c r="I15" s="50">
        <f t="shared" ref="I15:P15" si="4">I19+I38</f>
        <v>8000</v>
      </c>
      <c r="J15" s="50">
        <f t="shared" si="4"/>
        <v>8000</v>
      </c>
      <c r="K15" s="55">
        <f t="shared" si="4"/>
        <v>0</v>
      </c>
      <c r="L15" s="55">
        <f t="shared" si="4"/>
        <v>0</v>
      </c>
      <c r="M15" s="52">
        <f t="shared" si="4"/>
        <v>6044.72426</v>
      </c>
      <c r="N15" s="57">
        <f t="shared" si="4"/>
        <v>3298.26</v>
      </c>
      <c r="O15" s="55">
        <f t="shared" si="4"/>
        <v>0</v>
      </c>
      <c r="P15" s="55">
        <f t="shared" si="4"/>
        <v>0</v>
      </c>
      <c r="Q15" s="50"/>
    </row>
    <row r="16" spans="1:30" ht="22.5">
      <c r="A16" s="149" t="s">
        <v>62</v>
      </c>
      <c r="B16" s="160" t="s">
        <v>130</v>
      </c>
      <c r="C16" s="160" t="s">
        <v>131</v>
      </c>
      <c r="D16" s="48" t="s">
        <v>119</v>
      </c>
      <c r="E16" s="56"/>
      <c r="F16" s="48"/>
      <c r="G16" s="48"/>
      <c r="H16" s="48"/>
      <c r="I16" s="51">
        <f>I18+I19+I20</f>
        <v>263020.43796999997</v>
      </c>
      <c r="J16" s="51">
        <f t="shared" ref="J16:P16" si="5">J18+J19+J20</f>
        <v>233081.39074999999</v>
      </c>
      <c r="K16" s="51">
        <f t="shared" si="5"/>
        <v>146110.29882</v>
      </c>
      <c r="L16" s="51">
        <f t="shared" si="5"/>
        <v>129959.20852000001</v>
      </c>
      <c r="M16" s="51">
        <f t="shared" si="5"/>
        <v>305821.56807999994</v>
      </c>
      <c r="N16" s="52">
        <f t="shared" si="5"/>
        <v>296186.70552999998</v>
      </c>
      <c r="O16" s="53">
        <f t="shared" si="5"/>
        <v>243661.8</v>
      </c>
      <c r="P16" s="53">
        <f t="shared" si="5"/>
        <v>239642.8</v>
      </c>
      <c r="Q16" s="50"/>
    </row>
    <row r="17" spans="1:17">
      <c r="A17" s="150"/>
      <c r="B17" s="160"/>
      <c r="C17" s="160"/>
      <c r="D17" s="48" t="s">
        <v>120</v>
      </c>
      <c r="E17" s="56"/>
      <c r="F17" s="48"/>
      <c r="G17" s="48"/>
      <c r="H17" s="48"/>
      <c r="I17" s="51"/>
      <c r="J17" s="51"/>
      <c r="K17" s="51"/>
      <c r="L17" s="51"/>
      <c r="M17" s="51"/>
      <c r="N17" s="53"/>
      <c r="O17" s="53"/>
      <c r="P17" s="53"/>
      <c r="Q17" s="50"/>
    </row>
    <row r="18" spans="1:17" ht="22.5">
      <c r="A18" s="150"/>
      <c r="B18" s="160"/>
      <c r="C18" s="160"/>
      <c r="D18" s="48" t="s">
        <v>126</v>
      </c>
      <c r="E18" s="56" t="s">
        <v>127</v>
      </c>
      <c r="F18" s="54" t="s">
        <v>123</v>
      </c>
      <c r="G18" s="54" t="s">
        <v>123</v>
      </c>
      <c r="H18" s="54" t="s">
        <v>123</v>
      </c>
      <c r="I18" s="51"/>
      <c r="J18" s="51"/>
      <c r="K18" s="51"/>
      <c r="L18" s="51"/>
      <c r="M18" s="51"/>
      <c r="N18" s="53"/>
      <c r="O18" s="53"/>
      <c r="P18" s="53"/>
      <c r="Q18" s="50"/>
    </row>
    <row r="19" spans="1:17" ht="78.75">
      <c r="A19" s="150"/>
      <c r="B19" s="160"/>
      <c r="C19" s="160"/>
      <c r="D19" s="48" t="s">
        <v>128</v>
      </c>
      <c r="E19" s="56" t="s">
        <v>129</v>
      </c>
      <c r="F19" s="54" t="s">
        <v>123</v>
      </c>
      <c r="G19" s="54" t="s">
        <v>123</v>
      </c>
      <c r="H19" s="54" t="s">
        <v>123</v>
      </c>
      <c r="I19" s="51"/>
      <c r="J19" s="53">
        <v>0</v>
      </c>
      <c r="K19" s="51"/>
      <c r="L19" s="51"/>
      <c r="M19" s="51">
        <f>M31+M32</f>
        <v>3987.85626</v>
      </c>
      <c r="N19" s="52">
        <f>N31+N32</f>
        <v>1241.3920000000001</v>
      </c>
      <c r="O19" s="53"/>
      <c r="P19" s="53"/>
      <c r="Q19" s="50"/>
    </row>
    <row r="20" spans="1:17" ht="56.25">
      <c r="A20" s="151"/>
      <c r="B20" s="160"/>
      <c r="C20" s="160"/>
      <c r="D20" s="48" t="s">
        <v>121</v>
      </c>
      <c r="E20" s="56" t="s">
        <v>122</v>
      </c>
      <c r="F20" s="54" t="s">
        <v>123</v>
      </c>
      <c r="G20" s="54" t="s">
        <v>123</v>
      </c>
      <c r="H20" s="54" t="s">
        <v>123</v>
      </c>
      <c r="I20" s="51">
        <f>I21+I22+I23+I24+I25+I26+I27+I28+I29+I30+I33+I34</f>
        <v>263020.43796999997</v>
      </c>
      <c r="J20" s="51">
        <f>J21+J22+J23+J24+J25+J26+J27+J28+J29+J30+J33+J34</f>
        <v>233081.39074999999</v>
      </c>
      <c r="K20" s="51">
        <f>K21+K22+K23+K24+K25+K27+K29+K30+K33+K34+K26</f>
        <v>146110.29882</v>
      </c>
      <c r="L20" s="51">
        <f>L21+L22+L23+L24+L25+L27+L29+L30+L33+L34+L26</f>
        <v>129959.20852000001</v>
      </c>
      <c r="M20" s="51">
        <f>M21+M22+M23+M24+M25+M27+M29+M30+M33+M34+M26</f>
        <v>301833.71181999997</v>
      </c>
      <c r="N20" s="52">
        <f t="shared" ref="N20:P20" si="6">N21+N22+N23+N24+N25+N27+N29+N30+N33+N34</f>
        <v>294945.31352999998</v>
      </c>
      <c r="O20" s="53">
        <f t="shared" si="6"/>
        <v>243661.8</v>
      </c>
      <c r="P20" s="53">
        <f t="shared" si="6"/>
        <v>239642.8</v>
      </c>
      <c r="Q20" s="50"/>
    </row>
    <row r="21" spans="1:17" ht="213.75">
      <c r="A21" s="58" t="s">
        <v>132</v>
      </c>
      <c r="B21" s="48" t="s">
        <v>133</v>
      </c>
      <c r="C21" s="48" t="s">
        <v>134</v>
      </c>
      <c r="D21" s="48" t="s">
        <v>121</v>
      </c>
      <c r="E21" s="56" t="s">
        <v>122</v>
      </c>
      <c r="F21" s="56" t="s">
        <v>135</v>
      </c>
      <c r="G21" s="56" t="s">
        <v>136</v>
      </c>
      <c r="H21" s="54">
        <v>611</v>
      </c>
      <c r="I21" s="51">
        <v>348.8</v>
      </c>
      <c r="J21" s="51">
        <v>348.8</v>
      </c>
      <c r="K21" s="51">
        <v>201.2</v>
      </c>
      <c r="L21" s="51">
        <v>193</v>
      </c>
      <c r="M21" s="51">
        <v>339.8</v>
      </c>
      <c r="N21" s="52">
        <v>339.8</v>
      </c>
      <c r="O21" s="53">
        <v>555</v>
      </c>
      <c r="P21" s="53">
        <v>555</v>
      </c>
      <c r="Q21" s="50"/>
    </row>
    <row r="22" spans="1:17">
      <c r="A22" s="149" t="s">
        <v>137</v>
      </c>
      <c r="B22" s="161" t="s">
        <v>133</v>
      </c>
      <c r="C22" s="161" t="s">
        <v>138</v>
      </c>
      <c r="D22" s="161" t="s">
        <v>121</v>
      </c>
      <c r="E22" s="189" t="s">
        <v>122</v>
      </c>
      <c r="F22" s="195">
        <v>1004</v>
      </c>
      <c r="G22" s="189" t="s">
        <v>139</v>
      </c>
      <c r="H22" s="54">
        <v>321</v>
      </c>
      <c r="I22" s="51">
        <v>2778</v>
      </c>
      <c r="J22" s="51">
        <v>2731.86868</v>
      </c>
      <c r="K22" s="51">
        <v>1178.13726</v>
      </c>
      <c r="L22" s="51">
        <v>1176.5660800000001</v>
      </c>
      <c r="M22" s="51">
        <v>2848</v>
      </c>
      <c r="N22" s="52">
        <v>2341.5614399999999</v>
      </c>
      <c r="O22" s="53">
        <v>5148</v>
      </c>
      <c r="P22" s="53">
        <v>5148</v>
      </c>
      <c r="Q22" s="50"/>
    </row>
    <row r="23" spans="1:17">
      <c r="A23" s="151"/>
      <c r="B23" s="161"/>
      <c r="C23" s="161"/>
      <c r="D23" s="161"/>
      <c r="E23" s="189"/>
      <c r="F23" s="195"/>
      <c r="G23" s="189"/>
      <c r="H23" s="54">
        <v>244</v>
      </c>
      <c r="I23" s="51">
        <v>73</v>
      </c>
      <c r="J23" s="51">
        <v>20.431629999999998</v>
      </c>
      <c r="K23" s="51">
        <v>18.929020000000001</v>
      </c>
      <c r="L23" s="51">
        <v>18.929020000000001</v>
      </c>
      <c r="M23" s="51">
        <v>103</v>
      </c>
      <c r="N23" s="52">
        <v>30.83784</v>
      </c>
      <c r="O23" s="53">
        <v>103</v>
      </c>
      <c r="P23" s="53">
        <v>103</v>
      </c>
      <c r="Q23" s="50"/>
    </row>
    <row r="24" spans="1:17">
      <c r="A24" s="149" t="s">
        <v>140</v>
      </c>
      <c r="B24" s="147" t="s">
        <v>133</v>
      </c>
      <c r="C24" s="147" t="s">
        <v>141</v>
      </c>
      <c r="D24" s="161" t="s">
        <v>121</v>
      </c>
      <c r="E24" s="189" t="s">
        <v>122</v>
      </c>
      <c r="F24" s="189" t="s">
        <v>135</v>
      </c>
      <c r="G24" s="56" t="s">
        <v>142</v>
      </c>
      <c r="H24" s="54">
        <v>611</v>
      </c>
      <c r="I24" s="51">
        <v>50117.300929999998</v>
      </c>
      <c r="J24" s="51">
        <v>50072.566099999996</v>
      </c>
      <c r="K24" s="51">
        <v>26791.764350000001</v>
      </c>
      <c r="L24" s="51">
        <v>23881.821080000002</v>
      </c>
      <c r="M24" s="59">
        <v>51287.59</v>
      </c>
      <c r="N24" s="52">
        <v>51287.59</v>
      </c>
      <c r="O24" s="53">
        <v>48975.3</v>
      </c>
      <c r="P24" s="53">
        <v>48975.3</v>
      </c>
      <c r="Q24" s="50"/>
    </row>
    <row r="25" spans="1:17">
      <c r="A25" s="150"/>
      <c r="B25" s="152"/>
      <c r="C25" s="152"/>
      <c r="D25" s="161"/>
      <c r="E25" s="189"/>
      <c r="F25" s="189"/>
      <c r="G25" s="56" t="s">
        <v>143</v>
      </c>
      <c r="H25" s="54">
        <v>611</v>
      </c>
      <c r="I25" s="51">
        <v>7157.1040499999999</v>
      </c>
      <c r="J25" s="51">
        <v>7157.1040499999999</v>
      </c>
      <c r="K25" s="51">
        <v>9442.67166</v>
      </c>
      <c r="L25" s="51">
        <v>9270.5094900000004</v>
      </c>
      <c r="M25" s="51">
        <v>19828.688999999998</v>
      </c>
      <c r="N25" s="52">
        <v>19828.688999999998</v>
      </c>
      <c r="O25" s="53">
        <v>0</v>
      </c>
      <c r="P25" s="53">
        <v>0</v>
      </c>
      <c r="Q25" s="50"/>
    </row>
    <row r="26" spans="1:17">
      <c r="A26" s="150"/>
      <c r="B26" s="152"/>
      <c r="C26" s="152"/>
      <c r="D26" s="161"/>
      <c r="E26" s="189"/>
      <c r="F26" s="189"/>
      <c r="G26" s="56" t="s">
        <v>144</v>
      </c>
      <c r="H26" s="54">
        <v>611</v>
      </c>
      <c r="I26" s="51">
        <v>915.1</v>
      </c>
      <c r="J26" s="51">
        <v>915.1</v>
      </c>
      <c r="K26" s="51"/>
      <c r="L26" s="51"/>
      <c r="M26" s="51"/>
      <c r="N26" s="53"/>
      <c r="O26" s="53"/>
      <c r="P26" s="53"/>
      <c r="Q26" s="50"/>
    </row>
    <row r="27" spans="1:17">
      <c r="A27" s="150"/>
      <c r="B27" s="152"/>
      <c r="C27" s="152"/>
      <c r="D27" s="161"/>
      <c r="E27" s="189"/>
      <c r="F27" s="189"/>
      <c r="G27" s="56" t="s">
        <v>145</v>
      </c>
      <c r="H27" s="54">
        <v>612</v>
      </c>
      <c r="I27" s="51"/>
      <c r="J27" s="51"/>
      <c r="K27" s="51"/>
      <c r="L27" s="51"/>
      <c r="M27" s="51"/>
      <c r="N27" s="53"/>
      <c r="O27" s="53">
        <v>0</v>
      </c>
      <c r="P27" s="53">
        <v>0</v>
      </c>
      <c r="Q27" s="50"/>
    </row>
    <row r="28" spans="1:17">
      <c r="A28" s="150"/>
      <c r="B28" s="152"/>
      <c r="C28" s="152"/>
      <c r="D28" s="161"/>
      <c r="E28" s="189"/>
      <c r="F28" s="189"/>
      <c r="G28" s="56" t="s">
        <v>146</v>
      </c>
      <c r="H28" s="54">
        <v>612</v>
      </c>
      <c r="I28" s="51">
        <v>306.02999999999997</v>
      </c>
      <c r="J28" s="51">
        <v>306.02999999999997</v>
      </c>
      <c r="K28" s="51"/>
      <c r="L28" s="51"/>
      <c r="M28" s="51"/>
      <c r="N28" s="53"/>
      <c r="O28" s="53"/>
      <c r="P28" s="53"/>
      <c r="Q28" s="50"/>
    </row>
    <row r="29" spans="1:17">
      <c r="A29" s="150"/>
      <c r="B29" s="152"/>
      <c r="C29" s="152"/>
      <c r="D29" s="161"/>
      <c r="E29" s="189"/>
      <c r="F29" s="189"/>
      <c r="G29" s="190" t="s">
        <v>147</v>
      </c>
      <c r="H29" s="54">
        <v>611</v>
      </c>
      <c r="I29" s="51">
        <v>110667.22502</v>
      </c>
      <c r="J29" s="51">
        <v>81088.016440000007</v>
      </c>
      <c r="K29" s="51">
        <v>53442.217049999999</v>
      </c>
      <c r="L29" s="51">
        <v>45508.140879999999</v>
      </c>
      <c r="M29" s="51">
        <v>121194.91458</v>
      </c>
      <c r="N29" s="52">
        <v>114930.00599999999</v>
      </c>
      <c r="O29" s="53">
        <v>93431</v>
      </c>
      <c r="P29" s="53">
        <v>89412</v>
      </c>
      <c r="Q29" s="50"/>
    </row>
    <row r="30" spans="1:17">
      <c r="A30" s="150"/>
      <c r="B30" s="152"/>
      <c r="C30" s="152"/>
      <c r="D30" s="191"/>
      <c r="E30" s="191"/>
      <c r="F30" s="191"/>
      <c r="G30" s="190"/>
      <c r="H30" s="60">
        <v>612</v>
      </c>
      <c r="I30" s="51">
        <v>851.20019000000002</v>
      </c>
      <c r="J30" s="51">
        <v>635.52946999999995</v>
      </c>
      <c r="K30" s="51">
        <v>76.393919999999994</v>
      </c>
      <c r="L30" s="51">
        <v>76.393919999999994</v>
      </c>
      <c r="M30" s="51">
        <v>1376.0182400000001</v>
      </c>
      <c r="N30" s="52">
        <v>1331.5596499999999</v>
      </c>
      <c r="O30" s="53"/>
      <c r="P30" s="53"/>
      <c r="Q30" s="50"/>
    </row>
    <row r="31" spans="1:17">
      <c r="A31" s="150"/>
      <c r="B31" s="152"/>
      <c r="C31" s="152"/>
      <c r="D31" s="192" t="s">
        <v>148</v>
      </c>
      <c r="E31" s="193">
        <v>132</v>
      </c>
      <c r="F31" s="61" t="s">
        <v>135</v>
      </c>
      <c r="G31" s="62" t="s">
        <v>149</v>
      </c>
      <c r="H31" s="187">
        <v>244</v>
      </c>
      <c r="I31" s="51"/>
      <c r="J31" s="51"/>
      <c r="K31" s="51"/>
      <c r="L31" s="51"/>
      <c r="M31" s="51">
        <v>450.39825999999999</v>
      </c>
      <c r="N31" s="52">
        <v>450.39825999999999</v>
      </c>
      <c r="O31" s="53"/>
      <c r="P31" s="53"/>
      <c r="Q31" s="50"/>
    </row>
    <row r="32" spans="1:17">
      <c r="A32" s="186"/>
      <c r="B32" s="186"/>
      <c r="C32" s="186"/>
      <c r="D32" s="141"/>
      <c r="E32" s="194"/>
      <c r="F32" s="61" t="s">
        <v>135</v>
      </c>
      <c r="G32" s="62" t="s">
        <v>150</v>
      </c>
      <c r="H32" s="188"/>
      <c r="I32" s="51"/>
      <c r="J32" s="51"/>
      <c r="K32" s="51"/>
      <c r="L32" s="51"/>
      <c r="M32" s="51">
        <v>3537.4580000000001</v>
      </c>
      <c r="N32" s="52">
        <v>790.99374</v>
      </c>
      <c r="O32" s="53"/>
      <c r="P32" s="53"/>
      <c r="Q32" s="50"/>
    </row>
    <row r="33" spans="1:17">
      <c r="A33" s="149" t="s">
        <v>151</v>
      </c>
      <c r="B33" s="147" t="s">
        <v>133</v>
      </c>
      <c r="C33" s="161" t="s">
        <v>152</v>
      </c>
      <c r="D33" s="161" t="s">
        <v>121</v>
      </c>
      <c r="E33" s="189" t="s">
        <v>122</v>
      </c>
      <c r="F33" s="189" t="s">
        <v>135</v>
      </c>
      <c r="G33" s="190" t="s">
        <v>153</v>
      </c>
      <c r="H33" s="54">
        <v>611</v>
      </c>
      <c r="I33" s="51">
        <v>88986.489379999999</v>
      </c>
      <c r="J33" s="51">
        <v>88986.489379999999</v>
      </c>
      <c r="K33" s="51">
        <v>54925.828560000002</v>
      </c>
      <c r="L33" s="51">
        <v>49833.848050000001</v>
      </c>
      <c r="M33" s="51">
        <v>104063.7386</v>
      </c>
      <c r="N33" s="52">
        <v>104063.7386</v>
      </c>
      <c r="O33" s="52">
        <v>94643.156600000002</v>
      </c>
      <c r="P33" s="63">
        <v>94643.156600000002</v>
      </c>
      <c r="Q33" s="50"/>
    </row>
    <row r="34" spans="1:17">
      <c r="A34" s="151"/>
      <c r="B34" s="153"/>
      <c r="C34" s="161"/>
      <c r="D34" s="161"/>
      <c r="E34" s="189"/>
      <c r="F34" s="189"/>
      <c r="G34" s="190"/>
      <c r="H34" s="54">
        <v>612</v>
      </c>
      <c r="I34" s="51">
        <v>820.1884</v>
      </c>
      <c r="J34" s="51">
        <v>819.45500000000004</v>
      </c>
      <c r="K34" s="51">
        <v>33.156999999999996</v>
      </c>
      <c r="L34" s="51"/>
      <c r="M34" s="51">
        <v>791.96140000000003</v>
      </c>
      <c r="N34" s="52">
        <v>791.53099999999995</v>
      </c>
      <c r="O34" s="63">
        <v>806.34339999999997</v>
      </c>
      <c r="P34" s="63">
        <v>806.34339999999997</v>
      </c>
      <c r="Q34" s="50"/>
    </row>
    <row r="35" spans="1:17" ht="22.5">
      <c r="A35" s="149" t="s">
        <v>63</v>
      </c>
      <c r="B35" s="160" t="s">
        <v>130</v>
      </c>
      <c r="C35" s="160" t="s">
        <v>154</v>
      </c>
      <c r="D35" s="48" t="s">
        <v>119</v>
      </c>
      <c r="E35" s="56"/>
      <c r="F35" s="48"/>
      <c r="G35" s="48"/>
      <c r="H35" s="48"/>
      <c r="I35" s="51">
        <f t="shared" ref="I35:P35" si="7">I39+I38</f>
        <v>596599.93549999991</v>
      </c>
      <c r="J35" s="51">
        <f t="shared" si="7"/>
        <v>567418.04200999998</v>
      </c>
      <c r="K35" s="51">
        <f>K39+K38+K37</f>
        <v>346282.21175000007</v>
      </c>
      <c r="L35" s="51">
        <f>L39+L38+L37</f>
        <v>319888.66502000007</v>
      </c>
      <c r="M35" s="51">
        <f>M39+M38+M37</f>
        <v>792046.04929999996</v>
      </c>
      <c r="N35" s="52">
        <f>N39+N38+N37</f>
        <v>782805.71188000008</v>
      </c>
      <c r="O35" s="52">
        <f t="shared" si="7"/>
        <v>540992.9</v>
      </c>
      <c r="P35" s="52">
        <f t="shared" si="7"/>
        <v>534191.30000000005</v>
      </c>
      <c r="Q35" s="50"/>
    </row>
    <row r="36" spans="1:17">
      <c r="A36" s="150"/>
      <c r="B36" s="160"/>
      <c r="C36" s="160"/>
      <c r="D36" s="48" t="s">
        <v>120</v>
      </c>
      <c r="E36" s="56"/>
      <c r="F36" s="48"/>
      <c r="G36" s="48"/>
      <c r="H36" s="48"/>
      <c r="I36" s="51"/>
      <c r="J36" s="51"/>
      <c r="K36" s="51"/>
      <c r="L36" s="51"/>
      <c r="M36" s="51"/>
      <c r="N36" s="53"/>
      <c r="O36" s="53"/>
      <c r="P36" s="53"/>
      <c r="Q36" s="50"/>
    </row>
    <row r="37" spans="1:17" ht="22.5">
      <c r="A37" s="150"/>
      <c r="B37" s="160"/>
      <c r="C37" s="160"/>
      <c r="D37" s="48" t="s">
        <v>126</v>
      </c>
      <c r="E37" s="56" t="s">
        <v>127</v>
      </c>
      <c r="F37" s="48"/>
      <c r="G37" s="48"/>
      <c r="H37" s="48"/>
      <c r="I37" s="51"/>
      <c r="J37" s="51"/>
      <c r="K37" s="51"/>
      <c r="L37" s="51"/>
      <c r="M37" s="51">
        <f>M98+M99</f>
        <v>135331.38</v>
      </c>
      <c r="N37" s="52">
        <f>N98+N99</f>
        <v>135331.38</v>
      </c>
      <c r="O37" s="53"/>
      <c r="P37" s="53"/>
      <c r="Q37" s="50"/>
    </row>
    <row r="38" spans="1:17" ht="78.75">
      <c r="A38" s="150"/>
      <c r="B38" s="160"/>
      <c r="C38" s="160"/>
      <c r="D38" s="48" t="s">
        <v>128</v>
      </c>
      <c r="E38" s="56" t="s">
        <v>129</v>
      </c>
      <c r="F38" s="54" t="s">
        <v>123</v>
      </c>
      <c r="G38" s="54" t="s">
        <v>123</v>
      </c>
      <c r="H38" s="54" t="s">
        <v>123</v>
      </c>
      <c r="I38" s="51">
        <f>I83</f>
        <v>8000</v>
      </c>
      <c r="J38" s="51">
        <f>J83</f>
        <v>8000</v>
      </c>
      <c r="K38" s="51"/>
      <c r="L38" s="51"/>
      <c r="M38" s="51">
        <f>M84</f>
        <v>2056.8679999999999</v>
      </c>
      <c r="N38" s="52">
        <f>N84</f>
        <v>2056.8679999999999</v>
      </c>
      <c r="O38" s="53"/>
      <c r="P38" s="53"/>
      <c r="Q38" s="50"/>
    </row>
    <row r="39" spans="1:17" ht="56.25">
      <c r="A39" s="151"/>
      <c r="B39" s="160"/>
      <c r="C39" s="160"/>
      <c r="D39" s="48" t="s">
        <v>121</v>
      </c>
      <c r="E39" s="56" t="s">
        <v>122</v>
      </c>
      <c r="F39" s="54" t="s">
        <v>123</v>
      </c>
      <c r="G39" s="54" t="s">
        <v>123</v>
      </c>
      <c r="H39" s="54" t="s">
        <v>123</v>
      </c>
      <c r="I39" s="51">
        <f>I40+I41+I42+I46+I47+I48+I49+I50+I51+I52+I53+I56+I58+I59+I60+I67+I68+I71+I72+I73+I74+I75+I76+I81+I82+I86+I87+I89+I95+I54+I61+I69+I70+I78+I88+I91+I92+I93+I94+I97+I43+I44+I45+I62+I79+I80</f>
        <v>588599.93549999991</v>
      </c>
      <c r="J39" s="51">
        <f>J40+J41+J42+J46+J47+J48+J49+J50+J51+J52+J53+J56++J58+J59+J60+J67+J68+J71+J72+J73+J74+J75+J76+J81+J82+J86+J87+J89+J95+J54+J61+J69+J70+J78+J88+J91+J92+J93+J94+J97+J43+J44+J45+J79+J80+J62</f>
        <v>559418.04200999998</v>
      </c>
      <c r="K39" s="51">
        <f>K40+K41+K42+K46+K47+K48+K49+K50+K51+K52+K53+K56+K58+K59+K60+K67+K68+K71+K72+K73+K74+K75+K76+K81+K82+K86+K87+K89+K95+K62+K79+K80+K88+K91+K93+K94+K97+K43+K44+K45+K54+K61+K55+K78</f>
        <v>346282.21175000007</v>
      </c>
      <c r="L39" s="51">
        <f>L40+L41+L42+L46+L47+L48+L49+L50+L51+L52+L53+L56+L58+L59+L60+L67+L68+L71+L72+L73+L74+L75+L76+L81+L82+L86+L87+L89+L95+L62+L79+L80+L88+L91+L93+L94+L97+L43+L44+L45+L54+L61+L55+L78</f>
        <v>319888.66502000007</v>
      </c>
      <c r="M39" s="51">
        <f>M40+M41+M42+M46+M47+M48+M49+M50+M51+M52+M53+M56+M58+M59+M60+M67+M68+M71+M72+M73+M74+M75+M76+M81+M82+M86+M87+M89+M95+M62+M79+M80+M88+M91+M93+M94+M97+M43+M44+M45+M54+M61+M55+M78+M92+M63+M64+M65+M66+M85+M57+M77</f>
        <v>654657.80129999993</v>
      </c>
      <c r="N39" s="52">
        <f>N40+N41+N42+N46+N47+N48+N49+N50+N51+N52+N53+N56+N58+N59+N60+N67+N68+N71+N72+N73+N74+N75+N76+N81+N82+N86+N87+N88+N89+N94+N95+N54+N55+N57+N61+N63+N64+N65+N66+N77+N78+N80+N93+N97+N85</f>
        <v>645417.46388000005</v>
      </c>
      <c r="O39" s="51">
        <f>O40+O41+O42+O46+O47+O48+O49+O50+O51+O52+O53+O56+O58+O59+O60+O67+O68+O71+O72+O73+O74+O75+O76+O81+O82+O86+O87+O89+O95+O88+O91+O93+O94+O92+O97</f>
        <v>540992.9</v>
      </c>
      <c r="P39" s="51">
        <f>P40+P41+P42+P46+P47+P48+P49+P50+P51+P52+P53+P56+P58+P59+P60+P67+P68+P71+P72+P73+P74+P75+P76+P81+P82+P86+P87+P89+P95+P88+P91+P93+P94+P92+P97</f>
        <v>534191.30000000005</v>
      </c>
      <c r="Q39" s="50"/>
    </row>
    <row r="40" spans="1:17">
      <c r="A40" s="167" t="s">
        <v>155</v>
      </c>
      <c r="B40" s="147" t="s">
        <v>156</v>
      </c>
      <c r="C40" s="147" t="s">
        <v>141</v>
      </c>
      <c r="D40" s="147" t="s">
        <v>121</v>
      </c>
      <c r="E40" s="139" t="s">
        <v>122</v>
      </c>
      <c r="F40" s="139" t="s">
        <v>157</v>
      </c>
      <c r="G40" s="139" t="s">
        <v>158</v>
      </c>
      <c r="H40" s="64" t="s">
        <v>159</v>
      </c>
      <c r="I40" s="51">
        <v>2</v>
      </c>
      <c r="J40" s="51">
        <v>2</v>
      </c>
      <c r="K40" s="51">
        <v>329.815</v>
      </c>
      <c r="L40" s="51">
        <v>329.815</v>
      </c>
      <c r="M40" s="51">
        <v>377.315</v>
      </c>
      <c r="N40" s="52">
        <v>377.315</v>
      </c>
      <c r="O40" s="53">
        <v>0</v>
      </c>
      <c r="P40" s="53">
        <v>0</v>
      </c>
      <c r="Q40" s="50"/>
    </row>
    <row r="41" spans="1:17">
      <c r="A41" s="182"/>
      <c r="B41" s="152"/>
      <c r="C41" s="152"/>
      <c r="D41" s="152"/>
      <c r="E41" s="142"/>
      <c r="F41" s="142"/>
      <c r="G41" s="142"/>
      <c r="H41" s="64" t="s">
        <v>160</v>
      </c>
      <c r="I41" s="51">
        <v>0.60399999999999998</v>
      </c>
      <c r="J41" s="51">
        <v>0.60399999999999998</v>
      </c>
      <c r="K41" s="51">
        <v>99.603999999999999</v>
      </c>
      <c r="L41" s="51">
        <v>99.603999999999999</v>
      </c>
      <c r="M41" s="51">
        <v>113.95</v>
      </c>
      <c r="N41" s="52">
        <v>113.95</v>
      </c>
      <c r="O41" s="53">
        <v>0</v>
      </c>
      <c r="P41" s="53">
        <v>0</v>
      </c>
      <c r="Q41" s="50"/>
    </row>
    <row r="42" spans="1:17">
      <c r="A42" s="182"/>
      <c r="B42" s="152"/>
      <c r="C42" s="152"/>
      <c r="D42" s="152"/>
      <c r="E42" s="142"/>
      <c r="F42" s="142"/>
      <c r="G42" s="143"/>
      <c r="H42" s="64" t="s">
        <v>161</v>
      </c>
      <c r="I42" s="51">
        <v>13252.712949999999</v>
      </c>
      <c r="J42" s="51">
        <v>13252.712949999999</v>
      </c>
      <c r="K42" s="51">
        <v>16289.26333</v>
      </c>
      <c r="L42" s="51">
        <v>16289.26333</v>
      </c>
      <c r="M42" s="51">
        <v>31619.67</v>
      </c>
      <c r="N42" s="52">
        <v>31619.67</v>
      </c>
      <c r="O42" s="53">
        <v>0</v>
      </c>
      <c r="P42" s="53">
        <v>0</v>
      </c>
      <c r="Q42" s="50"/>
    </row>
    <row r="43" spans="1:17">
      <c r="A43" s="182"/>
      <c r="B43" s="152"/>
      <c r="C43" s="152"/>
      <c r="D43" s="152"/>
      <c r="E43" s="142"/>
      <c r="F43" s="142"/>
      <c r="G43" s="139" t="s">
        <v>162</v>
      </c>
      <c r="H43" s="64" t="s">
        <v>159</v>
      </c>
      <c r="I43" s="51">
        <v>546.31299999999999</v>
      </c>
      <c r="J43" s="51">
        <v>546.31299999999999</v>
      </c>
      <c r="K43" s="51"/>
      <c r="L43" s="51"/>
      <c r="M43" s="51"/>
      <c r="N43" s="53"/>
      <c r="O43" s="53">
        <v>0</v>
      </c>
      <c r="P43" s="53">
        <v>0</v>
      </c>
      <c r="Q43" s="50"/>
    </row>
    <row r="44" spans="1:17">
      <c r="A44" s="182"/>
      <c r="B44" s="152"/>
      <c r="C44" s="152"/>
      <c r="D44" s="152"/>
      <c r="E44" s="142"/>
      <c r="F44" s="142"/>
      <c r="G44" s="142"/>
      <c r="H44" s="64" t="s">
        <v>160</v>
      </c>
      <c r="I44" s="51">
        <v>164.98699999999999</v>
      </c>
      <c r="J44" s="51">
        <v>164.98699999999999</v>
      </c>
      <c r="K44" s="51"/>
      <c r="L44" s="51"/>
      <c r="M44" s="51"/>
      <c r="N44" s="53"/>
      <c r="O44" s="53">
        <v>0</v>
      </c>
      <c r="P44" s="53">
        <v>0</v>
      </c>
      <c r="Q44" s="50"/>
    </row>
    <row r="45" spans="1:17">
      <c r="A45" s="182"/>
      <c r="B45" s="152"/>
      <c r="C45" s="152"/>
      <c r="D45" s="152"/>
      <c r="E45" s="142"/>
      <c r="F45" s="142"/>
      <c r="G45" s="143"/>
      <c r="H45" s="64" t="s">
        <v>161</v>
      </c>
      <c r="I45" s="51">
        <v>216.8</v>
      </c>
      <c r="J45" s="51">
        <v>216.8</v>
      </c>
      <c r="K45" s="51"/>
      <c r="L45" s="51"/>
      <c r="M45" s="51"/>
      <c r="N45" s="53"/>
      <c r="O45" s="53">
        <v>0</v>
      </c>
      <c r="P45" s="53">
        <v>0</v>
      </c>
      <c r="Q45" s="50"/>
    </row>
    <row r="46" spans="1:17">
      <c r="A46" s="182"/>
      <c r="B46" s="152"/>
      <c r="C46" s="152"/>
      <c r="D46" s="152"/>
      <c r="E46" s="142"/>
      <c r="F46" s="142"/>
      <c r="G46" s="56" t="s">
        <v>163</v>
      </c>
      <c r="H46" s="64" t="s">
        <v>161</v>
      </c>
      <c r="I46" s="51">
        <v>41064.6</v>
      </c>
      <c r="J46" s="51">
        <v>41064.6</v>
      </c>
      <c r="K46" s="51">
        <v>26524.434000000001</v>
      </c>
      <c r="L46" s="51">
        <v>23031.469639999999</v>
      </c>
      <c r="M46" s="51">
        <v>42988.07</v>
      </c>
      <c r="N46" s="52">
        <v>42988.07</v>
      </c>
      <c r="O46" s="53">
        <v>40045.4</v>
      </c>
      <c r="P46" s="53">
        <v>40045.4</v>
      </c>
      <c r="Q46" s="50"/>
    </row>
    <row r="47" spans="1:17">
      <c r="A47" s="182"/>
      <c r="B47" s="152"/>
      <c r="C47" s="152"/>
      <c r="D47" s="152"/>
      <c r="E47" s="142"/>
      <c r="F47" s="142"/>
      <c r="G47" s="139" t="s">
        <v>164</v>
      </c>
      <c r="H47" s="64" t="s">
        <v>161</v>
      </c>
      <c r="I47" s="51">
        <v>301710.71928999998</v>
      </c>
      <c r="J47" s="51">
        <v>301710.71928999998</v>
      </c>
      <c r="K47" s="51">
        <v>184163.073</v>
      </c>
      <c r="L47" s="51">
        <v>169774.54811</v>
      </c>
      <c r="M47" s="51">
        <v>303756.75247000001</v>
      </c>
      <c r="N47" s="52">
        <v>303756.75247000001</v>
      </c>
      <c r="O47" s="52">
        <v>301127.02169000002</v>
      </c>
      <c r="P47" s="52">
        <v>301127.02169000002</v>
      </c>
      <c r="Q47" s="50"/>
    </row>
    <row r="48" spans="1:17">
      <c r="A48" s="182"/>
      <c r="B48" s="152"/>
      <c r="C48" s="152"/>
      <c r="D48" s="152"/>
      <c r="E48" s="142"/>
      <c r="F48" s="142"/>
      <c r="G48" s="143"/>
      <c r="H48" s="64" t="s">
        <v>165</v>
      </c>
      <c r="I48" s="51">
        <v>12488.742</v>
      </c>
      <c r="J48" s="51">
        <v>12485.74271</v>
      </c>
      <c r="K48" s="51">
        <v>819.60500000000002</v>
      </c>
      <c r="L48" s="51">
        <v>819.60500000000002</v>
      </c>
      <c r="M48" s="51">
        <v>13497.947529999999</v>
      </c>
      <c r="N48" s="52">
        <v>13497.700919999999</v>
      </c>
      <c r="O48" s="52">
        <v>11190.77831</v>
      </c>
      <c r="P48" s="52">
        <v>11190.77831</v>
      </c>
      <c r="Q48" s="50"/>
    </row>
    <row r="49" spans="1:17">
      <c r="A49" s="182"/>
      <c r="B49" s="152"/>
      <c r="C49" s="152"/>
      <c r="D49" s="152"/>
      <c r="E49" s="142"/>
      <c r="F49" s="142"/>
      <c r="G49" s="139" t="s">
        <v>166</v>
      </c>
      <c r="H49" s="64" t="s">
        <v>159</v>
      </c>
      <c r="I49" s="51">
        <v>13510.1</v>
      </c>
      <c r="J49" s="51">
        <v>13510.09751</v>
      </c>
      <c r="K49" s="51">
        <v>7569.1260000000002</v>
      </c>
      <c r="L49" s="51">
        <v>7414.5112300000001</v>
      </c>
      <c r="M49" s="51">
        <v>13719.16</v>
      </c>
      <c r="N49" s="52">
        <v>13705.40215</v>
      </c>
      <c r="O49" s="53">
        <v>12556.1</v>
      </c>
      <c r="P49" s="53">
        <v>12016.1</v>
      </c>
      <c r="Q49" s="50"/>
    </row>
    <row r="50" spans="1:17">
      <c r="A50" s="182"/>
      <c r="B50" s="152"/>
      <c r="C50" s="152"/>
      <c r="D50" s="152"/>
      <c r="E50" s="142"/>
      <c r="F50" s="142"/>
      <c r="G50" s="142"/>
      <c r="H50" s="64" t="s">
        <v>160</v>
      </c>
      <c r="I50" s="51">
        <v>4080.1</v>
      </c>
      <c r="J50" s="51">
        <v>4053.1566400000002</v>
      </c>
      <c r="K50" s="51">
        <v>1642.3827100000001</v>
      </c>
      <c r="L50" s="51">
        <v>1642.3827100000001</v>
      </c>
      <c r="M50" s="51">
        <v>4123.24</v>
      </c>
      <c r="N50" s="52">
        <v>4117.3203199999998</v>
      </c>
      <c r="O50" s="53">
        <v>3791.9</v>
      </c>
      <c r="P50" s="53">
        <v>3628.9</v>
      </c>
      <c r="Q50" s="50"/>
    </row>
    <row r="51" spans="1:17">
      <c r="A51" s="182"/>
      <c r="B51" s="152"/>
      <c r="C51" s="152"/>
      <c r="D51" s="152"/>
      <c r="E51" s="142"/>
      <c r="F51" s="142"/>
      <c r="G51" s="142"/>
      <c r="H51" s="64" t="s">
        <v>167</v>
      </c>
      <c r="I51" s="51">
        <v>29262.535459999999</v>
      </c>
      <c r="J51" s="51">
        <v>23212.55991</v>
      </c>
      <c r="K51" s="51">
        <v>12513.63847</v>
      </c>
      <c r="L51" s="51">
        <v>9838.7278600000009</v>
      </c>
      <c r="M51" s="51">
        <v>29728.535329999999</v>
      </c>
      <c r="N51" s="52">
        <v>25533.742630000001</v>
      </c>
      <c r="O51" s="53">
        <v>27642</v>
      </c>
      <c r="P51" s="53">
        <v>26453</v>
      </c>
      <c r="Q51" s="50"/>
    </row>
    <row r="52" spans="1:17">
      <c r="A52" s="182"/>
      <c r="B52" s="152"/>
      <c r="C52" s="152"/>
      <c r="D52" s="152"/>
      <c r="E52" s="142"/>
      <c r="F52" s="142"/>
      <c r="G52" s="142"/>
      <c r="H52" s="64" t="s">
        <v>161</v>
      </c>
      <c r="I52" s="51">
        <v>125496.31673999999</v>
      </c>
      <c r="J52" s="51">
        <v>104408.62012000001</v>
      </c>
      <c r="K52" s="51">
        <v>64132.461179999998</v>
      </c>
      <c r="L52" s="51">
        <v>61947.241410000002</v>
      </c>
      <c r="M52" s="51">
        <v>146639.81971000001</v>
      </c>
      <c r="N52" s="52">
        <v>142360.61136000001</v>
      </c>
      <c r="O52" s="53">
        <v>107955.1</v>
      </c>
      <c r="P52" s="53">
        <v>103371.5</v>
      </c>
      <c r="Q52" s="50"/>
    </row>
    <row r="53" spans="1:17">
      <c r="A53" s="182"/>
      <c r="B53" s="152"/>
      <c r="C53" s="152"/>
      <c r="D53" s="152"/>
      <c r="E53" s="142"/>
      <c r="F53" s="142"/>
      <c r="G53" s="142"/>
      <c r="H53" s="64" t="s">
        <v>165</v>
      </c>
      <c r="I53" s="51">
        <v>1343.2496900000001</v>
      </c>
      <c r="J53" s="51">
        <v>1055.3838900000001</v>
      </c>
      <c r="K53" s="51">
        <v>231.93662</v>
      </c>
      <c r="L53" s="51">
        <v>231.93662</v>
      </c>
      <c r="M53" s="51">
        <v>4573.6144999999997</v>
      </c>
      <c r="N53" s="52">
        <v>4266.5356899999997</v>
      </c>
      <c r="O53" s="53">
        <v>0</v>
      </c>
      <c r="P53" s="53">
        <v>0</v>
      </c>
      <c r="Q53" s="50"/>
    </row>
    <row r="54" spans="1:17">
      <c r="A54" s="182"/>
      <c r="B54" s="152"/>
      <c r="C54" s="152"/>
      <c r="D54" s="152"/>
      <c r="E54" s="142"/>
      <c r="F54" s="142"/>
      <c r="G54" s="142"/>
      <c r="H54" s="64" t="s">
        <v>168</v>
      </c>
      <c r="I54" s="51">
        <v>338.25315999999998</v>
      </c>
      <c r="J54" s="51">
        <v>338.25315999999998</v>
      </c>
      <c r="K54" s="51">
        <v>176.94830999999999</v>
      </c>
      <c r="L54" s="51">
        <v>176.94830999999999</v>
      </c>
      <c r="M54" s="51">
        <v>323.90636000000001</v>
      </c>
      <c r="N54" s="52">
        <v>323.90636000000001</v>
      </c>
      <c r="O54" s="53">
        <v>0</v>
      </c>
      <c r="P54" s="53">
        <v>0</v>
      </c>
      <c r="Q54" s="50"/>
    </row>
    <row r="55" spans="1:17">
      <c r="A55" s="182"/>
      <c r="B55" s="152"/>
      <c r="C55" s="152"/>
      <c r="D55" s="152"/>
      <c r="E55" s="142"/>
      <c r="F55" s="142"/>
      <c r="G55" s="142"/>
      <c r="H55" s="64" t="s">
        <v>169</v>
      </c>
      <c r="I55" s="51"/>
      <c r="J55" s="51"/>
      <c r="K55" s="51">
        <v>0.28000000000000003</v>
      </c>
      <c r="L55" s="51">
        <v>0.28000000000000003</v>
      </c>
      <c r="M55" s="51">
        <v>0.28000000000000003</v>
      </c>
      <c r="N55" s="52">
        <v>0.28000000000000003</v>
      </c>
      <c r="O55" s="53"/>
      <c r="P55" s="53"/>
      <c r="Q55" s="50"/>
    </row>
    <row r="56" spans="1:17">
      <c r="A56" s="182"/>
      <c r="B56" s="152"/>
      <c r="C56" s="152"/>
      <c r="D56" s="152"/>
      <c r="E56" s="142"/>
      <c r="F56" s="142"/>
      <c r="G56" s="143"/>
      <c r="H56" s="64" t="s">
        <v>170</v>
      </c>
      <c r="I56" s="51">
        <v>0.32038</v>
      </c>
      <c r="J56" s="51">
        <v>0.20150999999999999</v>
      </c>
      <c r="K56" s="51"/>
      <c r="L56" s="51"/>
      <c r="M56" s="51">
        <v>0.74831000000000003</v>
      </c>
      <c r="N56" s="52">
        <v>0.74831000000000003</v>
      </c>
      <c r="O56" s="53">
        <v>0</v>
      </c>
      <c r="P56" s="53">
        <v>0</v>
      </c>
      <c r="Q56" s="50"/>
    </row>
    <row r="57" spans="1:17">
      <c r="A57" s="182"/>
      <c r="B57" s="152"/>
      <c r="C57" s="152"/>
      <c r="D57" s="152"/>
      <c r="E57" s="142"/>
      <c r="F57" s="142"/>
      <c r="G57" s="65" t="s">
        <v>171</v>
      </c>
      <c r="H57" s="64" t="s">
        <v>161</v>
      </c>
      <c r="I57" s="51"/>
      <c r="J57" s="51"/>
      <c r="K57" s="51"/>
      <c r="L57" s="51"/>
      <c r="M57" s="51">
        <v>100</v>
      </c>
      <c r="N57" s="52">
        <v>100</v>
      </c>
      <c r="O57" s="53"/>
      <c r="P57" s="53"/>
      <c r="Q57" s="50"/>
    </row>
    <row r="58" spans="1:17">
      <c r="A58" s="182"/>
      <c r="B58" s="152"/>
      <c r="C58" s="152"/>
      <c r="D58" s="152"/>
      <c r="E58" s="142"/>
      <c r="F58" s="142"/>
      <c r="G58" s="139" t="s">
        <v>172</v>
      </c>
      <c r="H58" s="64" t="s">
        <v>159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3"/>
      <c r="O58" s="53">
        <v>0</v>
      </c>
      <c r="P58" s="53">
        <v>0</v>
      </c>
      <c r="Q58" s="50"/>
    </row>
    <row r="59" spans="1:17">
      <c r="A59" s="182"/>
      <c r="B59" s="152"/>
      <c r="C59" s="152"/>
      <c r="D59" s="152"/>
      <c r="E59" s="142"/>
      <c r="F59" s="142"/>
      <c r="G59" s="142"/>
      <c r="H59" s="64" t="s">
        <v>160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3"/>
      <c r="O59" s="53">
        <v>0</v>
      </c>
      <c r="P59" s="53">
        <v>0</v>
      </c>
      <c r="Q59" s="50"/>
    </row>
    <row r="60" spans="1:17">
      <c r="A60" s="182"/>
      <c r="B60" s="152"/>
      <c r="C60" s="152"/>
      <c r="D60" s="152"/>
      <c r="E60" s="142"/>
      <c r="F60" s="142"/>
      <c r="G60" s="142"/>
      <c r="H60" s="64" t="s">
        <v>167</v>
      </c>
      <c r="I60" s="51">
        <v>846.4</v>
      </c>
      <c r="J60" s="51">
        <v>838.24721</v>
      </c>
      <c r="K60" s="51">
        <v>109.52</v>
      </c>
      <c r="L60" s="51">
        <v>109.52</v>
      </c>
      <c r="M60" s="51">
        <v>949.35</v>
      </c>
      <c r="N60" s="52">
        <v>926.06879000000004</v>
      </c>
      <c r="O60" s="53">
        <v>0</v>
      </c>
      <c r="P60" s="53">
        <v>0</v>
      </c>
      <c r="Q60" s="50"/>
    </row>
    <row r="61" spans="1:17">
      <c r="A61" s="182"/>
      <c r="B61" s="152"/>
      <c r="C61" s="152"/>
      <c r="D61" s="152"/>
      <c r="E61" s="142"/>
      <c r="F61" s="142"/>
      <c r="G61" s="142"/>
      <c r="H61" s="64" t="s">
        <v>169</v>
      </c>
      <c r="I61" s="51">
        <v>13.3</v>
      </c>
      <c r="J61" s="51">
        <v>13.3</v>
      </c>
      <c r="K61" s="51"/>
      <c r="L61" s="51"/>
      <c r="M61" s="51">
        <v>2.85</v>
      </c>
      <c r="N61" s="52">
        <v>2.85</v>
      </c>
      <c r="O61" s="53">
        <v>0</v>
      </c>
      <c r="P61" s="53">
        <v>0</v>
      </c>
      <c r="Q61" s="50"/>
    </row>
    <row r="62" spans="1:17">
      <c r="A62" s="182"/>
      <c r="B62" s="152"/>
      <c r="C62" s="152"/>
      <c r="D62" s="152"/>
      <c r="E62" s="142"/>
      <c r="F62" s="142"/>
      <c r="G62" s="143"/>
      <c r="H62" s="64" t="s">
        <v>170</v>
      </c>
      <c r="I62" s="51">
        <v>92.5</v>
      </c>
      <c r="J62" s="51">
        <v>92.5</v>
      </c>
      <c r="K62" s="51"/>
      <c r="L62" s="51"/>
      <c r="M62" s="51"/>
      <c r="N62" s="53"/>
      <c r="O62" s="53">
        <v>0</v>
      </c>
      <c r="P62" s="53">
        <v>0</v>
      </c>
      <c r="Q62" s="50"/>
    </row>
    <row r="63" spans="1:17">
      <c r="A63" s="182"/>
      <c r="B63" s="152"/>
      <c r="C63" s="152"/>
      <c r="D63" s="152"/>
      <c r="E63" s="142"/>
      <c r="F63" s="142"/>
      <c r="G63" s="139" t="s">
        <v>173</v>
      </c>
      <c r="H63" s="64" t="s">
        <v>159</v>
      </c>
      <c r="I63" s="51"/>
      <c r="J63" s="51"/>
      <c r="K63" s="51"/>
      <c r="L63" s="51"/>
      <c r="M63" s="51">
        <v>717.2</v>
      </c>
      <c r="N63" s="52">
        <v>717.2</v>
      </c>
      <c r="O63" s="53"/>
      <c r="P63" s="53"/>
      <c r="Q63" s="50"/>
    </row>
    <row r="64" spans="1:17">
      <c r="A64" s="182"/>
      <c r="B64" s="152"/>
      <c r="C64" s="152"/>
      <c r="D64" s="152"/>
      <c r="E64" s="142"/>
      <c r="F64" s="142"/>
      <c r="G64" s="143"/>
      <c r="H64" s="64" t="s">
        <v>160</v>
      </c>
      <c r="I64" s="51"/>
      <c r="J64" s="51"/>
      <c r="K64" s="51"/>
      <c r="L64" s="51"/>
      <c r="M64" s="51">
        <v>216.6</v>
      </c>
      <c r="N64" s="52">
        <v>216.6</v>
      </c>
      <c r="O64" s="53"/>
      <c r="P64" s="53"/>
      <c r="Q64" s="50"/>
    </row>
    <row r="65" spans="1:17">
      <c r="A65" s="182"/>
      <c r="B65" s="152"/>
      <c r="C65" s="152"/>
      <c r="D65" s="152"/>
      <c r="E65" s="142"/>
      <c r="F65" s="142"/>
      <c r="G65" s="139" t="s">
        <v>174</v>
      </c>
      <c r="H65" s="64" t="s">
        <v>159</v>
      </c>
      <c r="I65" s="51"/>
      <c r="J65" s="51"/>
      <c r="K65" s="51"/>
      <c r="L65" s="51"/>
      <c r="M65" s="51">
        <v>15.7</v>
      </c>
      <c r="N65" s="52">
        <v>15.7</v>
      </c>
      <c r="O65" s="53"/>
      <c r="P65" s="53"/>
      <c r="Q65" s="50"/>
    </row>
    <row r="66" spans="1:17">
      <c r="A66" s="182"/>
      <c r="B66" s="152"/>
      <c r="C66" s="152"/>
      <c r="D66" s="152"/>
      <c r="E66" s="142"/>
      <c r="F66" s="142"/>
      <c r="G66" s="143"/>
      <c r="H66" s="64" t="s">
        <v>160</v>
      </c>
      <c r="I66" s="51"/>
      <c r="J66" s="51"/>
      <c r="K66" s="51"/>
      <c r="L66" s="51"/>
      <c r="M66" s="51">
        <v>4.8</v>
      </c>
      <c r="N66" s="52">
        <v>4.8</v>
      </c>
      <c r="O66" s="53"/>
      <c r="P66" s="53"/>
      <c r="Q66" s="50"/>
    </row>
    <row r="67" spans="1:17">
      <c r="A67" s="182"/>
      <c r="B67" s="152"/>
      <c r="C67" s="152"/>
      <c r="D67" s="152"/>
      <c r="E67" s="142"/>
      <c r="F67" s="142"/>
      <c r="G67" s="66" t="s">
        <v>175</v>
      </c>
      <c r="H67" s="64" t="s">
        <v>165</v>
      </c>
      <c r="I67" s="51"/>
      <c r="J67" s="51"/>
      <c r="K67" s="51">
        <v>68.98527</v>
      </c>
      <c r="L67" s="51">
        <v>0</v>
      </c>
      <c r="M67" s="51">
        <v>2391.1</v>
      </c>
      <c r="N67" s="52">
        <v>2391.09636</v>
      </c>
      <c r="O67" s="53"/>
      <c r="P67" s="53"/>
      <c r="Q67" s="50"/>
    </row>
    <row r="68" spans="1:17">
      <c r="A68" s="182"/>
      <c r="B68" s="152"/>
      <c r="C68" s="152"/>
      <c r="D68" s="152"/>
      <c r="E68" s="142"/>
      <c r="F68" s="142"/>
      <c r="G68" s="66" t="s">
        <v>176</v>
      </c>
      <c r="H68" s="64" t="s">
        <v>165</v>
      </c>
      <c r="I68" s="51"/>
      <c r="J68" s="51"/>
      <c r="K68" s="51"/>
      <c r="L68" s="51"/>
      <c r="M68" s="51">
        <v>1440.4</v>
      </c>
      <c r="N68" s="52">
        <v>1440.4</v>
      </c>
      <c r="O68" s="53"/>
      <c r="P68" s="53"/>
      <c r="Q68" s="50"/>
    </row>
    <row r="69" spans="1:17">
      <c r="A69" s="182"/>
      <c r="B69" s="152"/>
      <c r="C69" s="152"/>
      <c r="D69" s="152"/>
      <c r="E69" s="142"/>
      <c r="F69" s="142"/>
      <c r="G69" s="66" t="s">
        <v>177</v>
      </c>
      <c r="H69" s="64" t="s">
        <v>165</v>
      </c>
      <c r="I69" s="51">
        <v>1338.3879999999999</v>
      </c>
      <c r="J69" s="51">
        <v>1335.17</v>
      </c>
      <c r="K69" s="51"/>
      <c r="L69" s="51"/>
      <c r="M69" s="51"/>
      <c r="N69" s="53"/>
      <c r="O69" s="53"/>
      <c r="P69" s="53"/>
      <c r="Q69" s="50"/>
    </row>
    <row r="70" spans="1:17">
      <c r="A70" s="182"/>
      <c r="B70" s="152"/>
      <c r="C70" s="152"/>
      <c r="D70" s="152"/>
      <c r="E70" s="142"/>
      <c r="F70" s="142"/>
      <c r="G70" s="66" t="s">
        <v>178</v>
      </c>
      <c r="H70" s="64" t="s">
        <v>165</v>
      </c>
      <c r="I70" s="51">
        <v>2.3519999999999999</v>
      </c>
      <c r="J70" s="51">
        <v>2.3519999999999999</v>
      </c>
      <c r="K70" s="51"/>
      <c r="L70" s="51"/>
      <c r="M70" s="51"/>
      <c r="N70" s="53"/>
      <c r="O70" s="53"/>
      <c r="P70" s="53"/>
      <c r="Q70" s="50"/>
    </row>
    <row r="71" spans="1:17">
      <c r="A71" s="182"/>
      <c r="B71" s="152"/>
      <c r="C71" s="152"/>
      <c r="D71" s="152"/>
      <c r="E71" s="142"/>
      <c r="F71" s="142"/>
      <c r="G71" s="66" t="s">
        <v>179</v>
      </c>
      <c r="H71" s="64" t="s">
        <v>165</v>
      </c>
      <c r="I71" s="51">
        <v>2506.9</v>
      </c>
      <c r="J71" s="51">
        <v>2494.3654999999999</v>
      </c>
      <c r="K71" s="51"/>
      <c r="L71" s="51"/>
      <c r="M71" s="51"/>
      <c r="N71" s="53"/>
      <c r="O71" s="53">
        <v>0</v>
      </c>
      <c r="P71" s="53">
        <v>0</v>
      </c>
      <c r="Q71" s="50"/>
    </row>
    <row r="72" spans="1:17">
      <c r="A72" s="182"/>
      <c r="B72" s="152"/>
      <c r="C72" s="152"/>
      <c r="D72" s="152"/>
      <c r="E72" s="142"/>
      <c r="F72" s="142"/>
      <c r="G72" s="66" t="s">
        <v>171</v>
      </c>
      <c r="H72" s="64" t="s">
        <v>165</v>
      </c>
      <c r="I72" s="51">
        <v>184.66900000000001</v>
      </c>
      <c r="J72" s="51">
        <v>184.66900000000001</v>
      </c>
      <c r="K72" s="51"/>
      <c r="L72" s="51"/>
      <c r="M72" s="51"/>
      <c r="N72" s="53"/>
      <c r="O72" s="53">
        <v>0</v>
      </c>
      <c r="P72" s="53">
        <v>0</v>
      </c>
      <c r="Q72" s="50"/>
    </row>
    <row r="73" spans="1:17">
      <c r="A73" s="182"/>
      <c r="B73" s="152"/>
      <c r="C73" s="152"/>
      <c r="D73" s="152"/>
      <c r="E73" s="142"/>
      <c r="F73" s="142"/>
      <c r="G73" s="66" t="s">
        <v>180</v>
      </c>
      <c r="H73" s="64" t="s">
        <v>165</v>
      </c>
      <c r="I73" s="51"/>
      <c r="J73" s="51"/>
      <c r="K73" s="51">
        <v>6.8985300000000001</v>
      </c>
      <c r="L73" s="51">
        <v>6.8985300000000001</v>
      </c>
      <c r="M73" s="51">
        <v>239.11</v>
      </c>
      <c r="N73" s="52">
        <v>239.10964000000001</v>
      </c>
      <c r="O73" s="53"/>
      <c r="P73" s="53"/>
      <c r="Q73" s="50"/>
    </row>
    <row r="74" spans="1:17">
      <c r="A74" s="182"/>
      <c r="B74" s="152"/>
      <c r="C74" s="152"/>
      <c r="D74" s="152"/>
      <c r="E74" s="142"/>
      <c r="F74" s="143"/>
      <c r="G74" s="66" t="s">
        <v>181</v>
      </c>
      <c r="H74" s="64" t="s">
        <v>165</v>
      </c>
      <c r="I74" s="51">
        <v>250.69300000000001</v>
      </c>
      <c r="J74" s="51">
        <v>249.43952999999999</v>
      </c>
      <c r="K74" s="51"/>
      <c r="L74" s="51"/>
      <c r="M74" s="51"/>
      <c r="N74" s="53"/>
      <c r="O74" s="53"/>
      <c r="P74" s="53"/>
      <c r="Q74" s="50"/>
    </row>
    <row r="75" spans="1:17">
      <c r="A75" s="182"/>
      <c r="B75" s="152"/>
      <c r="C75" s="152"/>
      <c r="D75" s="152"/>
      <c r="E75" s="142"/>
      <c r="F75" s="139" t="s">
        <v>182</v>
      </c>
      <c r="G75" s="66" t="s">
        <v>158</v>
      </c>
      <c r="H75" s="64" t="s">
        <v>161</v>
      </c>
      <c r="I75" s="51">
        <v>14.321999999999999</v>
      </c>
      <c r="J75" s="51">
        <v>14.321999999999999</v>
      </c>
      <c r="K75" s="51">
        <v>274.59199999999998</v>
      </c>
      <c r="L75" s="51">
        <v>274.59199999999998</v>
      </c>
      <c r="M75" s="51">
        <v>339.952</v>
      </c>
      <c r="N75" s="52">
        <v>339.952</v>
      </c>
      <c r="O75" s="53">
        <v>0</v>
      </c>
      <c r="P75" s="53">
        <v>0</v>
      </c>
      <c r="Q75" s="50"/>
    </row>
    <row r="76" spans="1:17">
      <c r="A76" s="182"/>
      <c r="B76" s="152"/>
      <c r="C76" s="152"/>
      <c r="D76" s="152"/>
      <c r="E76" s="142"/>
      <c r="F76" s="142"/>
      <c r="G76" s="66" t="s">
        <v>183</v>
      </c>
      <c r="H76" s="64" t="s">
        <v>161</v>
      </c>
      <c r="I76" s="51">
        <v>62.219830000000002</v>
      </c>
      <c r="J76" s="51">
        <v>62.219830000000002</v>
      </c>
      <c r="K76" s="51">
        <v>41.3</v>
      </c>
      <c r="L76" s="51">
        <v>41.3</v>
      </c>
      <c r="M76" s="51">
        <v>68.927589999999995</v>
      </c>
      <c r="N76" s="52">
        <v>68.927589999999995</v>
      </c>
      <c r="O76" s="53">
        <v>0</v>
      </c>
      <c r="P76" s="53">
        <v>0</v>
      </c>
      <c r="Q76" s="50"/>
    </row>
    <row r="77" spans="1:17">
      <c r="A77" s="182"/>
      <c r="B77" s="152"/>
      <c r="C77" s="152"/>
      <c r="D77" s="152"/>
      <c r="E77" s="142"/>
      <c r="F77" s="142"/>
      <c r="G77" s="56" t="s">
        <v>174</v>
      </c>
      <c r="H77" s="64" t="s">
        <v>161</v>
      </c>
      <c r="I77" s="51"/>
      <c r="J77" s="51"/>
      <c r="K77" s="51"/>
      <c r="L77" s="51"/>
      <c r="M77" s="51">
        <v>10.6</v>
      </c>
      <c r="N77" s="52">
        <v>10.6</v>
      </c>
      <c r="O77" s="53"/>
      <c r="P77" s="53"/>
      <c r="Q77" s="50"/>
    </row>
    <row r="78" spans="1:17">
      <c r="A78" s="182"/>
      <c r="B78" s="152"/>
      <c r="C78" s="152"/>
      <c r="D78" s="152"/>
      <c r="E78" s="142"/>
      <c r="F78" s="142"/>
      <c r="G78" s="65" t="s">
        <v>164</v>
      </c>
      <c r="H78" s="64" t="s">
        <v>161</v>
      </c>
      <c r="I78" s="51"/>
      <c r="J78" s="51"/>
      <c r="K78" s="51">
        <v>8858.6527399999995</v>
      </c>
      <c r="L78" s="51">
        <v>6686.4135399999996</v>
      </c>
      <c r="M78" s="51">
        <v>14325</v>
      </c>
      <c r="N78" s="52">
        <v>14325</v>
      </c>
      <c r="O78" s="53"/>
      <c r="P78" s="53"/>
      <c r="Q78" s="50"/>
    </row>
    <row r="79" spans="1:17">
      <c r="A79" s="182"/>
      <c r="B79" s="152"/>
      <c r="C79" s="152"/>
      <c r="D79" s="152"/>
      <c r="E79" s="142"/>
      <c r="F79" s="142"/>
      <c r="G79" s="65" t="s">
        <v>162</v>
      </c>
      <c r="H79" s="64" t="s">
        <v>161</v>
      </c>
      <c r="I79" s="51">
        <v>288.8</v>
      </c>
      <c r="J79" s="51">
        <v>288.8</v>
      </c>
      <c r="K79" s="51"/>
      <c r="L79" s="51"/>
      <c r="M79" s="51"/>
      <c r="N79" s="53"/>
      <c r="O79" s="53">
        <v>0</v>
      </c>
      <c r="P79" s="53">
        <v>0</v>
      </c>
      <c r="Q79" s="50"/>
    </row>
    <row r="80" spans="1:17">
      <c r="A80" s="182"/>
      <c r="B80" s="152"/>
      <c r="C80" s="152"/>
      <c r="D80" s="152"/>
      <c r="E80" s="142"/>
      <c r="F80" s="142"/>
      <c r="G80" s="65" t="s">
        <v>184</v>
      </c>
      <c r="H80" s="64" t="s">
        <v>161</v>
      </c>
      <c r="I80" s="51">
        <v>484.9</v>
      </c>
      <c r="J80" s="51">
        <v>484.9</v>
      </c>
      <c r="K80" s="51">
        <v>213.328</v>
      </c>
      <c r="L80" s="51">
        <v>165.328</v>
      </c>
      <c r="M80" s="51">
        <v>630.79999999999995</v>
      </c>
      <c r="N80" s="52">
        <v>630.79999999999995</v>
      </c>
      <c r="O80" s="53">
        <v>0</v>
      </c>
      <c r="P80" s="53">
        <v>0</v>
      </c>
      <c r="Q80" s="50"/>
    </row>
    <row r="81" spans="1:17">
      <c r="A81" s="182"/>
      <c r="B81" s="152"/>
      <c r="C81" s="152"/>
      <c r="D81" s="152"/>
      <c r="E81" s="142"/>
      <c r="F81" s="142"/>
      <c r="G81" s="139" t="s">
        <v>166</v>
      </c>
      <c r="H81" s="64" t="s">
        <v>165</v>
      </c>
      <c r="I81" s="51">
        <v>321.08517000000001</v>
      </c>
      <c r="J81" s="51">
        <v>321.08317</v>
      </c>
      <c r="K81" s="51"/>
      <c r="L81" s="51"/>
      <c r="M81" s="51">
        <v>253.279</v>
      </c>
      <c r="N81" s="52">
        <v>221.87899999999999</v>
      </c>
      <c r="O81" s="53">
        <v>0</v>
      </c>
      <c r="P81" s="53">
        <v>0</v>
      </c>
      <c r="Q81" s="50"/>
    </row>
    <row r="82" spans="1:17">
      <c r="A82" s="182"/>
      <c r="B82" s="152"/>
      <c r="C82" s="152"/>
      <c r="D82" s="153"/>
      <c r="E82" s="143"/>
      <c r="F82" s="143"/>
      <c r="G82" s="143"/>
      <c r="H82" s="64" t="s">
        <v>161</v>
      </c>
      <c r="I82" s="51">
        <v>8059.9328299999997</v>
      </c>
      <c r="J82" s="51">
        <v>7781.3033999999998</v>
      </c>
      <c r="K82" s="51">
        <v>3805.81736</v>
      </c>
      <c r="L82" s="51">
        <v>3805.8150300000002</v>
      </c>
      <c r="M82" s="51">
        <v>7936.9210000000003</v>
      </c>
      <c r="N82" s="52">
        <v>7696.3244100000002</v>
      </c>
      <c r="O82" s="53">
        <v>7456</v>
      </c>
      <c r="P82" s="53">
        <v>7134</v>
      </c>
      <c r="Q82" s="50"/>
    </row>
    <row r="83" spans="1:17">
      <c r="A83" s="183"/>
      <c r="B83" s="148"/>
      <c r="C83" s="148"/>
      <c r="D83" s="145" t="s">
        <v>128</v>
      </c>
      <c r="E83" s="139" t="s">
        <v>129</v>
      </c>
      <c r="F83" s="139" t="s">
        <v>157</v>
      </c>
      <c r="G83" s="66" t="s">
        <v>185</v>
      </c>
      <c r="H83" s="64" t="s">
        <v>167</v>
      </c>
      <c r="I83" s="51">
        <v>8000</v>
      </c>
      <c r="J83" s="51">
        <v>8000</v>
      </c>
      <c r="K83" s="51"/>
      <c r="L83" s="51"/>
      <c r="M83" s="51"/>
      <c r="N83" s="53"/>
      <c r="O83" s="53"/>
      <c r="P83" s="53"/>
      <c r="Q83" s="50"/>
    </row>
    <row r="84" spans="1:17">
      <c r="A84" s="183"/>
      <c r="B84" s="148"/>
      <c r="C84" s="148"/>
      <c r="D84" s="165"/>
      <c r="E84" s="166"/>
      <c r="F84" s="140"/>
      <c r="G84" s="139" t="s">
        <v>186</v>
      </c>
      <c r="H84" s="64" t="s">
        <v>187</v>
      </c>
      <c r="I84" s="51"/>
      <c r="J84" s="51"/>
      <c r="K84" s="51">
        <v>0</v>
      </c>
      <c r="L84" s="51">
        <v>0</v>
      </c>
      <c r="M84" s="51">
        <v>2056.8679999999999</v>
      </c>
      <c r="N84" s="52">
        <v>2056.8679999999999</v>
      </c>
      <c r="O84" s="53"/>
      <c r="P84" s="53"/>
      <c r="Q84" s="50"/>
    </row>
    <row r="85" spans="1:17" ht="56.25">
      <c r="A85" s="184"/>
      <c r="B85" s="186"/>
      <c r="C85" s="186"/>
      <c r="D85" s="48" t="s">
        <v>121</v>
      </c>
      <c r="E85" s="67" t="s">
        <v>122</v>
      </c>
      <c r="F85" s="166"/>
      <c r="G85" s="166"/>
      <c r="H85" s="64" t="s">
        <v>165</v>
      </c>
      <c r="I85" s="51"/>
      <c r="J85" s="51"/>
      <c r="K85" s="51"/>
      <c r="L85" s="51"/>
      <c r="M85" s="51">
        <v>1004.364</v>
      </c>
      <c r="N85" s="52">
        <v>1004.3564</v>
      </c>
      <c r="O85" s="53"/>
      <c r="P85" s="53"/>
      <c r="Q85" s="50"/>
    </row>
    <row r="86" spans="1:17" ht="101.25">
      <c r="A86" s="185"/>
      <c r="B86" s="48" t="s">
        <v>156</v>
      </c>
      <c r="C86" s="48" t="s">
        <v>188</v>
      </c>
      <c r="D86" s="48" t="s">
        <v>121</v>
      </c>
      <c r="E86" s="56" t="s">
        <v>122</v>
      </c>
      <c r="F86" s="56" t="s">
        <v>189</v>
      </c>
      <c r="G86" s="56" t="s">
        <v>190</v>
      </c>
      <c r="H86" s="56" t="s">
        <v>165</v>
      </c>
      <c r="I86" s="51">
        <v>24595.9</v>
      </c>
      <c r="J86" s="51">
        <v>23552.357899999999</v>
      </c>
      <c r="K86" s="51">
        <v>14354.78688</v>
      </c>
      <c r="L86" s="51">
        <v>13963.23985</v>
      </c>
      <c r="M86" s="51">
        <v>26823.1</v>
      </c>
      <c r="N86" s="52">
        <v>26687.058669999999</v>
      </c>
      <c r="O86" s="53">
        <v>23442.7</v>
      </c>
      <c r="P86" s="53">
        <v>23442.7</v>
      </c>
      <c r="Q86" s="50"/>
    </row>
    <row r="87" spans="1:17" ht="78.75">
      <c r="A87" s="58" t="s">
        <v>191</v>
      </c>
      <c r="B87" s="48" t="s">
        <v>156</v>
      </c>
      <c r="C87" s="48" t="s">
        <v>192</v>
      </c>
      <c r="D87" s="48" t="s">
        <v>121</v>
      </c>
      <c r="E87" s="56" t="s">
        <v>122</v>
      </c>
      <c r="F87" s="56" t="s">
        <v>193</v>
      </c>
      <c r="G87" s="56" t="s">
        <v>194</v>
      </c>
      <c r="H87" s="56" t="s">
        <v>167</v>
      </c>
      <c r="I87" s="51">
        <v>100</v>
      </c>
      <c r="J87" s="51">
        <v>63.161000000000001</v>
      </c>
      <c r="K87" s="51">
        <v>19.998349999999999</v>
      </c>
      <c r="L87" s="51">
        <v>19.998349999999999</v>
      </c>
      <c r="M87" s="51">
        <v>100</v>
      </c>
      <c r="N87" s="52">
        <v>92.062749999999994</v>
      </c>
      <c r="O87" s="53">
        <v>89</v>
      </c>
      <c r="P87" s="53">
        <v>85</v>
      </c>
      <c r="Q87" s="50"/>
    </row>
    <row r="88" spans="1:17">
      <c r="A88" s="157" t="s">
        <v>195</v>
      </c>
      <c r="B88" s="164" t="s">
        <v>156</v>
      </c>
      <c r="C88" s="164" t="s">
        <v>196</v>
      </c>
      <c r="D88" s="164" t="s">
        <v>121</v>
      </c>
      <c r="E88" s="139" t="s">
        <v>122</v>
      </c>
      <c r="F88" s="139" t="s">
        <v>197</v>
      </c>
      <c r="G88" s="139" t="s">
        <v>198</v>
      </c>
      <c r="H88" s="139" t="s">
        <v>165</v>
      </c>
      <c r="I88" s="154">
        <v>1501.5654</v>
      </c>
      <c r="J88" s="154">
        <v>1501.56538</v>
      </c>
      <c r="K88" s="154">
        <v>0</v>
      </c>
      <c r="L88" s="154">
        <v>0</v>
      </c>
      <c r="M88" s="154">
        <v>1546.8450600000001</v>
      </c>
      <c r="N88" s="176">
        <v>1546.8450600000001</v>
      </c>
      <c r="O88" s="171">
        <v>1719.5</v>
      </c>
      <c r="P88" s="171">
        <v>1719.5</v>
      </c>
      <c r="Q88" s="172"/>
    </row>
    <row r="89" spans="1:17">
      <c r="A89" s="158"/>
      <c r="B89" s="175"/>
      <c r="C89" s="175"/>
      <c r="D89" s="175"/>
      <c r="E89" s="142"/>
      <c r="F89" s="142"/>
      <c r="G89" s="140"/>
      <c r="H89" s="140"/>
      <c r="I89" s="170"/>
      <c r="J89" s="170"/>
      <c r="K89" s="170"/>
      <c r="L89" s="170"/>
      <c r="M89" s="170"/>
      <c r="N89" s="177"/>
      <c r="O89" s="180"/>
      <c r="P89" s="170"/>
      <c r="Q89" s="173"/>
    </row>
    <row r="90" spans="1:17">
      <c r="A90" s="158"/>
      <c r="B90" s="175"/>
      <c r="C90" s="175"/>
      <c r="D90" s="175"/>
      <c r="E90" s="142"/>
      <c r="F90" s="142"/>
      <c r="G90" s="140"/>
      <c r="H90" s="166"/>
      <c r="I90" s="156"/>
      <c r="J90" s="156"/>
      <c r="K90" s="156"/>
      <c r="L90" s="156"/>
      <c r="M90" s="156"/>
      <c r="N90" s="178"/>
      <c r="O90" s="181"/>
      <c r="P90" s="156"/>
      <c r="Q90" s="174"/>
    </row>
    <row r="91" spans="1:17">
      <c r="A91" s="158"/>
      <c r="B91" s="175"/>
      <c r="C91" s="175"/>
      <c r="D91" s="175"/>
      <c r="E91" s="142"/>
      <c r="F91" s="142"/>
      <c r="G91" s="140"/>
      <c r="H91" s="56" t="s">
        <v>199</v>
      </c>
      <c r="I91" s="51"/>
      <c r="J91" s="51"/>
      <c r="K91" s="51">
        <v>0</v>
      </c>
      <c r="L91" s="51">
        <v>0</v>
      </c>
      <c r="M91" s="51"/>
      <c r="N91" s="53"/>
      <c r="O91" s="52">
        <v>74.578000000000003</v>
      </c>
      <c r="P91" s="63">
        <v>74.578000000000003</v>
      </c>
      <c r="Q91" s="50"/>
    </row>
    <row r="92" spans="1:17">
      <c r="A92" s="158"/>
      <c r="B92" s="175"/>
      <c r="C92" s="175"/>
      <c r="D92" s="175"/>
      <c r="E92" s="142"/>
      <c r="F92" s="142"/>
      <c r="G92" s="140"/>
      <c r="H92" s="56" t="s">
        <v>200</v>
      </c>
      <c r="I92" s="51"/>
      <c r="J92" s="51"/>
      <c r="K92" s="51">
        <v>0</v>
      </c>
      <c r="L92" s="51">
        <v>0</v>
      </c>
      <c r="M92" s="51"/>
      <c r="N92" s="53"/>
      <c r="O92" s="52">
        <v>22.521999999999998</v>
      </c>
      <c r="P92" s="52">
        <v>22.521999999999998</v>
      </c>
      <c r="Q92" s="50"/>
    </row>
    <row r="93" spans="1:17">
      <c r="A93" s="158"/>
      <c r="B93" s="175"/>
      <c r="C93" s="175"/>
      <c r="D93" s="175"/>
      <c r="E93" s="142"/>
      <c r="F93" s="142"/>
      <c r="G93" s="140"/>
      <c r="H93" s="56" t="s">
        <v>167</v>
      </c>
      <c r="I93" s="51">
        <v>39.659399999999998</v>
      </c>
      <c r="J93" s="51">
        <v>39.659399999999998</v>
      </c>
      <c r="K93" s="51"/>
      <c r="L93" s="51"/>
      <c r="M93" s="51">
        <v>42.063000000000002</v>
      </c>
      <c r="N93" s="52">
        <v>42.063000000000002</v>
      </c>
      <c r="O93" s="53"/>
      <c r="P93" s="53"/>
      <c r="Q93" s="50"/>
    </row>
    <row r="94" spans="1:17" ht="78.75">
      <c r="A94" s="157" t="s">
        <v>201</v>
      </c>
      <c r="B94" s="68" t="s">
        <v>156</v>
      </c>
      <c r="C94" s="164" t="s">
        <v>202</v>
      </c>
      <c r="D94" s="164" t="s">
        <v>121</v>
      </c>
      <c r="E94" s="139" t="s">
        <v>122</v>
      </c>
      <c r="F94" s="139" t="s">
        <v>197</v>
      </c>
      <c r="G94" s="139" t="s">
        <v>198</v>
      </c>
      <c r="H94" s="139" t="s">
        <v>203</v>
      </c>
      <c r="I94" s="154">
        <v>3548.4751999999999</v>
      </c>
      <c r="J94" s="154">
        <v>3211.7890000000002</v>
      </c>
      <c r="K94" s="154">
        <v>3219.2265000000002</v>
      </c>
      <c r="L94" s="154">
        <v>3219.2265000000002</v>
      </c>
      <c r="M94" s="154">
        <v>3219.2919400000001</v>
      </c>
      <c r="N94" s="176">
        <v>3219.2265000000002</v>
      </c>
      <c r="O94" s="171">
        <v>3137</v>
      </c>
      <c r="P94" s="171">
        <v>3137</v>
      </c>
      <c r="Q94" s="172"/>
    </row>
    <row r="95" spans="1:17">
      <c r="A95" s="158"/>
      <c r="B95" s="69"/>
      <c r="C95" s="175"/>
      <c r="D95" s="175"/>
      <c r="E95" s="142"/>
      <c r="F95" s="142"/>
      <c r="G95" s="140"/>
      <c r="H95" s="140"/>
      <c r="I95" s="170"/>
      <c r="J95" s="170"/>
      <c r="K95" s="155"/>
      <c r="L95" s="155"/>
      <c r="M95" s="155"/>
      <c r="N95" s="177"/>
      <c r="O95" s="179"/>
      <c r="P95" s="179"/>
      <c r="Q95" s="173"/>
    </row>
    <row r="96" spans="1:17">
      <c r="A96" s="158"/>
      <c r="B96" s="69"/>
      <c r="C96" s="175"/>
      <c r="D96" s="175"/>
      <c r="E96" s="142"/>
      <c r="F96" s="142"/>
      <c r="G96" s="166"/>
      <c r="H96" s="166"/>
      <c r="I96" s="156"/>
      <c r="J96" s="156"/>
      <c r="K96" s="156"/>
      <c r="L96" s="156"/>
      <c r="M96" s="156"/>
      <c r="N96" s="178"/>
      <c r="O96" s="156"/>
      <c r="P96" s="156"/>
      <c r="Q96" s="174"/>
    </row>
    <row r="97" spans="1:17">
      <c r="A97" s="159"/>
      <c r="B97" s="70"/>
      <c r="C97" s="169"/>
      <c r="D97" s="169"/>
      <c r="E97" s="143"/>
      <c r="F97" s="143"/>
      <c r="G97" s="56" t="s">
        <v>204</v>
      </c>
      <c r="H97" s="56" t="s">
        <v>203</v>
      </c>
      <c r="I97" s="51">
        <v>869.52</v>
      </c>
      <c r="J97" s="51">
        <v>864.08600000000001</v>
      </c>
      <c r="K97" s="51">
        <v>816.5385</v>
      </c>
      <c r="L97" s="51">
        <v>0</v>
      </c>
      <c r="M97" s="51">
        <v>816.5385</v>
      </c>
      <c r="N97" s="52">
        <v>816.5385</v>
      </c>
      <c r="O97" s="53">
        <v>743.3</v>
      </c>
      <c r="P97" s="53">
        <v>743.3</v>
      </c>
      <c r="Q97" s="50"/>
    </row>
    <row r="98" spans="1:17" ht="45.75">
      <c r="A98" s="157" t="s">
        <v>205</v>
      </c>
      <c r="B98" s="164" t="s">
        <v>156</v>
      </c>
      <c r="C98" s="71" t="s">
        <v>206</v>
      </c>
      <c r="D98" s="164" t="s">
        <v>126</v>
      </c>
      <c r="E98" s="139" t="s">
        <v>127</v>
      </c>
      <c r="F98" s="139" t="s">
        <v>157</v>
      </c>
      <c r="G98" s="139" t="s">
        <v>207</v>
      </c>
      <c r="H98" s="139" t="s">
        <v>208</v>
      </c>
      <c r="I98" s="51"/>
      <c r="J98" s="51"/>
      <c r="K98" s="51">
        <v>0</v>
      </c>
      <c r="L98" s="51">
        <v>0</v>
      </c>
      <c r="M98" s="51">
        <v>75</v>
      </c>
      <c r="N98" s="52">
        <v>75</v>
      </c>
      <c r="O98" s="53"/>
      <c r="P98" s="53"/>
      <c r="Q98" s="50"/>
    </row>
    <row r="99" spans="1:17" ht="57">
      <c r="A99" s="159"/>
      <c r="B99" s="169"/>
      <c r="C99" s="71" t="s">
        <v>209</v>
      </c>
      <c r="D99" s="169"/>
      <c r="E99" s="143"/>
      <c r="F99" s="143"/>
      <c r="G99" s="143"/>
      <c r="H99" s="143"/>
      <c r="I99" s="51"/>
      <c r="J99" s="51"/>
      <c r="K99" s="51">
        <v>0</v>
      </c>
      <c r="L99" s="51">
        <v>0</v>
      </c>
      <c r="M99" s="51">
        <v>135256.38</v>
      </c>
      <c r="N99" s="52">
        <v>135256.38</v>
      </c>
      <c r="O99" s="53"/>
      <c r="P99" s="53"/>
      <c r="Q99" s="50"/>
    </row>
    <row r="100" spans="1:17" ht="22.5">
      <c r="A100" s="157" t="s">
        <v>64</v>
      </c>
      <c r="B100" s="160" t="s">
        <v>130</v>
      </c>
      <c r="C100" s="161" t="s">
        <v>210</v>
      </c>
      <c r="D100" s="48" t="s">
        <v>119</v>
      </c>
      <c r="E100" s="56"/>
      <c r="F100" s="49"/>
      <c r="G100" s="49"/>
      <c r="H100" s="49"/>
      <c r="I100" s="51">
        <f>I102+I103</f>
        <v>48699.984230000002</v>
      </c>
      <c r="J100" s="51">
        <f>J102+J103</f>
        <v>45880.32220000001</v>
      </c>
      <c r="K100" s="51">
        <f t="shared" ref="K100:P100" si="8">K102+K103</f>
        <v>18699.298180000002</v>
      </c>
      <c r="L100" s="51">
        <f t="shared" si="8"/>
        <v>17256.463940000005</v>
      </c>
      <c r="M100" s="51">
        <f t="shared" si="8"/>
        <v>101899.05888</v>
      </c>
      <c r="N100" s="52">
        <f>N102+N103</f>
        <v>97980.648950000003</v>
      </c>
      <c r="O100" s="53">
        <f t="shared" si="8"/>
        <v>62944.6</v>
      </c>
      <c r="P100" s="53">
        <f t="shared" si="8"/>
        <v>55054.7</v>
      </c>
      <c r="Q100" s="50"/>
    </row>
    <row r="101" spans="1:17">
      <c r="A101" s="158"/>
      <c r="B101" s="160"/>
      <c r="C101" s="161"/>
      <c r="D101" s="48" t="s">
        <v>120</v>
      </c>
      <c r="E101" s="56"/>
      <c r="F101" s="49"/>
      <c r="G101" s="49"/>
      <c r="H101" s="49"/>
      <c r="I101" s="51"/>
      <c r="J101" s="51"/>
      <c r="K101" s="51"/>
      <c r="L101" s="51"/>
      <c r="M101" s="51"/>
      <c r="N101" s="53"/>
      <c r="O101" s="53"/>
      <c r="P101" s="53"/>
      <c r="Q101" s="50"/>
    </row>
    <row r="102" spans="1:17" ht="56.25">
      <c r="A102" s="158"/>
      <c r="B102" s="160"/>
      <c r="C102" s="161"/>
      <c r="D102" s="48" t="s">
        <v>121</v>
      </c>
      <c r="E102" s="56" t="s">
        <v>122</v>
      </c>
      <c r="F102" s="56" t="s">
        <v>123</v>
      </c>
      <c r="G102" s="56" t="s">
        <v>123</v>
      </c>
      <c r="H102" s="56" t="s">
        <v>123</v>
      </c>
      <c r="I102" s="51">
        <f>I108+I110+I111+I113+I114+I115+I116+I126+I128+I129+I132+I133+I134+I135+I136+I109+I121+I122+I125+I131+I104+I105+I106+I107+I123+I124+I127</f>
        <v>36576.506930000003</v>
      </c>
      <c r="J102" s="51">
        <f>J108+J110+J111+J113+J114+J115+J116+J126+J128+J129+J132+J133+J134+J135+J136+J121+J122+J125+J131+J104+J105+J106+J107+J123+J124+J127</f>
        <v>33756.894900000007</v>
      </c>
      <c r="K102" s="51">
        <f>K108+K110+K111+K113+K114+K115+K116+K126+K128+K129+K132+K133+K134+K135+K136+K106+K107+K123+K124+K127+K112+K131</f>
        <v>18699.298180000002</v>
      </c>
      <c r="L102" s="51">
        <f>L108+L110+L111+L113+L114+L115+L116+L126+L128+L129+L132+L133+L134+L135+L136+L106+L107+L123+L124+L127+L112+L131</f>
        <v>17256.463940000005</v>
      </c>
      <c r="M102" s="51">
        <f>M108+M110+M111+M113+M114+M115+M116+M126+M128+M129+M132+M133+M134+M135+M136+M106+M107+M123+M124+M127+M112+M121+M122+M131+M109+M117+M118+M119+M120+M130</f>
        <v>39023.347379999999</v>
      </c>
      <c r="N102" s="51">
        <f>N108+N109+N110+N111+N112+N113+N114+N115+N116+N117+N118+N119+N120+N121+N122+N126+N127+N128+N129+N130+N131+N132+N133+N134+N135+N136</f>
        <v>38041.98995000001</v>
      </c>
      <c r="O102" s="51">
        <f>O108+O110+O111+O113+O114+O115+O116+O126+O128+O129+O132+O133+O134+O135+O136</f>
        <v>32322.799999999999</v>
      </c>
      <c r="P102" s="51">
        <f>P108+P110+P111+P113+P114+P115+P116+P126+P128+P129+P132+P133+P134+P135+P136</f>
        <v>31089.8</v>
      </c>
      <c r="Q102" s="50"/>
    </row>
    <row r="103" spans="1:17" ht="101.25">
      <c r="A103" s="159"/>
      <c r="B103" s="160"/>
      <c r="C103" s="161"/>
      <c r="D103" s="48" t="s">
        <v>124</v>
      </c>
      <c r="E103" s="56" t="s">
        <v>125</v>
      </c>
      <c r="F103" s="56" t="s">
        <v>123</v>
      </c>
      <c r="G103" s="56" t="s">
        <v>123</v>
      </c>
      <c r="H103" s="56" t="s">
        <v>123</v>
      </c>
      <c r="I103" s="51">
        <f>I138+I137</f>
        <v>12123.4773</v>
      </c>
      <c r="J103" s="51">
        <f>J138+J137</f>
        <v>12123.427299999999</v>
      </c>
      <c r="K103" s="51">
        <f>K138</f>
        <v>0</v>
      </c>
      <c r="L103" s="51">
        <f t="shared" ref="L103:P103" si="9">L138</f>
        <v>0</v>
      </c>
      <c r="M103" s="51">
        <f>M138+M139</f>
        <v>62875.711499999998</v>
      </c>
      <c r="N103" s="51">
        <f>N138+N139</f>
        <v>59938.659</v>
      </c>
      <c r="O103" s="51">
        <f t="shared" si="9"/>
        <v>30621.8</v>
      </c>
      <c r="P103" s="51">
        <f t="shared" si="9"/>
        <v>23964.9</v>
      </c>
      <c r="Q103" s="50"/>
    </row>
    <row r="104" spans="1:17">
      <c r="A104" s="157" t="s">
        <v>211</v>
      </c>
      <c r="B104" s="164" t="s">
        <v>212</v>
      </c>
      <c r="C104" s="164" t="s">
        <v>213</v>
      </c>
      <c r="D104" s="164" t="s">
        <v>121</v>
      </c>
      <c r="E104" s="139" t="s">
        <v>122</v>
      </c>
      <c r="F104" s="139" t="s">
        <v>193</v>
      </c>
      <c r="G104" s="139" t="s">
        <v>214</v>
      </c>
      <c r="H104" s="56" t="s">
        <v>199</v>
      </c>
      <c r="I104" s="51">
        <v>211.3</v>
      </c>
      <c r="J104" s="51">
        <v>211.3</v>
      </c>
      <c r="K104" s="51"/>
      <c r="L104" s="51"/>
      <c r="M104" s="51"/>
      <c r="N104" s="51"/>
      <c r="O104" s="51"/>
      <c r="P104" s="51"/>
      <c r="Q104" s="50"/>
    </row>
    <row r="105" spans="1:17">
      <c r="A105" s="162"/>
      <c r="B105" s="146"/>
      <c r="C105" s="146"/>
      <c r="D105" s="146"/>
      <c r="E105" s="140"/>
      <c r="F105" s="140"/>
      <c r="G105" s="143"/>
      <c r="H105" s="56" t="s">
        <v>200</v>
      </c>
      <c r="I105" s="51">
        <v>63.8</v>
      </c>
      <c r="J105" s="51">
        <v>63.8</v>
      </c>
      <c r="K105" s="51"/>
      <c r="L105" s="51"/>
      <c r="M105" s="51"/>
      <c r="N105" s="51"/>
      <c r="O105" s="51"/>
      <c r="P105" s="51"/>
      <c r="Q105" s="50"/>
    </row>
    <row r="106" spans="1:17">
      <c r="A106" s="162"/>
      <c r="B106" s="146"/>
      <c r="C106" s="146"/>
      <c r="D106" s="146"/>
      <c r="E106" s="140"/>
      <c r="F106" s="140"/>
      <c r="G106" s="167" t="s">
        <v>215</v>
      </c>
      <c r="H106" s="56" t="s">
        <v>199</v>
      </c>
      <c r="I106" s="51">
        <v>121.89</v>
      </c>
      <c r="J106" s="51">
        <v>121.89</v>
      </c>
      <c r="K106" s="51"/>
      <c r="L106" s="51"/>
      <c r="M106" s="51"/>
      <c r="N106" s="51"/>
      <c r="O106" s="51"/>
      <c r="P106" s="51"/>
      <c r="Q106" s="50"/>
    </row>
    <row r="107" spans="1:17">
      <c r="A107" s="162"/>
      <c r="B107" s="146"/>
      <c r="C107" s="146"/>
      <c r="D107" s="146"/>
      <c r="E107" s="140"/>
      <c r="F107" s="140"/>
      <c r="G107" s="168"/>
      <c r="H107" s="56" t="s">
        <v>200</v>
      </c>
      <c r="I107" s="51">
        <v>36.81</v>
      </c>
      <c r="J107" s="51">
        <v>36.81</v>
      </c>
      <c r="K107" s="51"/>
      <c r="L107" s="51"/>
      <c r="M107" s="51"/>
      <c r="N107" s="51"/>
      <c r="O107" s="51"/>
      <c r="P107" s="51"/>
      <c r="Q107" s="50"/>
    </row>
    <row r="108" spans="1:17">
      <c r="A108" s="162"/>
      <c r="B108" s="146"/>
      <c r="C108" s="146"/>
      <c r="D108" s="146"/>
      <c r="E108" s="140"/>
      <c r="F108" s="140"/>
      <c r="G108" s="139" t="s">
        <v>216</v>
      </c>
      <c r="H108" s="56" t="s">
        <v>199</v>
      </c>
      <c r="I108" s="51">
        <v>2986.6</v>
      </c>
      <c r="J108" s="51">
        <v>2787.2930799999999</v>
      </c>
      <c r="K108" s="51">
        <v>2008.2151899999999</v>
      </c>
      <c r="L108" s="51">
        <v>1737.65255</v>
      </c>
      <c r="M108" s="51">
        <v>3671.7394199999999</v>
      </c>
      <c r="N108" s="52">
        <v>3671.7394199999999</v>
      </c>
      <c r="O108" s="53">
        <v>3355.6</v>
      </c>
      <c r="P108" s="53">
        <v>3211.2</v>
      </c>
      <c r="Q108" s="50"/>
    </row>
    <row r="109" spans="1:17">
      <c r="A109" s="162"/>
      <c r="B109" s="146"/>
      <c r="C109" s="146"/>
      <c r="D109" s="146"/>
      <c r="E109" s="140"/>
      <c r="F109" s="140"/>
      <c r="G109" s="142"/>
      <c r="H109" s="56" t="s">
        <v>217</v>
      </c>
      <c r="I109" s="51"/>
      <c r="J109" s="51"/>
      <c r="K109" s="51"/>
      <c r="L109" s="51"/>
      <c r="M109" s="51">
        <v>3.992</v>
      </c>
      <c r="N109" s="52">
        <v>3.992</v>
      </c>
      <c r="O109" s="53"/>
      <c r="P109" s="53"/>
      <c r="Q109" s="50"/>
    </row>
    <row r="110" spans="1:17">
      <c r="A110" s="162"/>
      <c r="B110" s="146"/>
      <c r="C110" s="146"/>
      <c r="D110" s="146"/>
      <c r="E110" s="140"/>
      <c r="F110" s="140"/>
      <c r="G110" s="142"/>
      <c r="H110" s="56" t="s">
        <v>200</v>
      </c>
      <c r="I110" s="51">
        <v>902</v>
      </c>
      <c r="J110" s="51">
        <v>847.53691000000003</v>
      </c>
      <c r="K110" s="51">
        <v>469.03368</v>
      </c>
      <c r="L110" s="51">
        <v>469.03298999999998</v>
      </c>
      <c r="M110" s="51">
        <v>1154.0817500000001</v>
      </c>
      <c r="N110" s="52">
        <v>1115.23847</v>
      </c>
      <c r="O110" s="53">
        <v>1013.4</v>
      </c>
      <c r="P110" s="53">
        <v>969.8</v>
      </c>
      <c r="Q110" s="50"/>
    </row>
    <row r="111" spans="1:17">
      <c r="A111" s="162"/>
      <c r="B111" s="146"/>
      <c r="C111" s="146"/>
      <c r="D111" s="146"/>
      <c r="E111" s="140"/>
      <c r="F111" s="140"/>
      <c r="G111" s="142"/>
      <c r="H111" s="56" t="s">
        <v>167</v>
      </c>
      <c r="I111" s="51">
        <v>69.099999999999994</v>
      </c>
      <c r="J111" s="51">
        <v>27.029</v>
      </c>
      <c r="K111" s="51">
        <v>59.368000000000002</v>
      </c>
      <c r="L111" s="51">
        <v>44.993000000000002</v>
      </c>
      <c r="M111" s="51">
        <v>64.608000000000004</v>
      </c>
      <c r="N111" s="52">
        <v>48.493000000000002</v>
      </c>
      <c r="O111" s="53">
        <v>62</v>
      </c>
      <c r="P111" s="53">
        <v>59</v>
      </c>
      <c r="Q111" s="50"/>
    </row>
    <row r="112" spans="1:17">
      <c r="A112" s="162"/>
      <c r="B112" s="146"/>
      <c r="C112" s="146"/>
      <c r="D112" s="165"/>
      <c r="E112" s="166"/>
      <c r="F112" s="166"/>
      <c r="G112" s="166"/>
      <c r="H112" s="56" t="s">
        <v>169</v>
      </c>
      <c r="I112" s="51"/>
      <c r="J112" s="51"/>
      <c r="K112" s="51">
        <v>0.4</v>
      </c>
      <c r="L112" s="51">
        <v>0.4</v>
      </c>
      <c r="M112" s="51">
        <v>0.4</v>
      </c>
      <c r="N112" s="52">
        <v>0.4</v>
      </c>
      <c r="O112" s="53"/>
      <c r="P112" s="53"/>
      <c r="Q112" s="50"/>
    </row>
    <row r="113" spans="1:17">
      <c r="A113" s="162"/>
      <c r="B113" s="146"/>
      <c r="C113" s="146"/>
      <c r="D113" s="147" t="s">
        <v>121</v>
      </c>
      <c r="E113" s="139" t="s">
        <v>122</v>
      </c>
      <c r="F113" s="139" t="s">
        <v>193</v>
      </c>
      <c r="G113" s="139" t="s">
        <v>218</v>
      </c>
      <c r="H113" s="56" t="s">
        <v>159</v>
      </c>
      <c r="I113" s="51">
        <v>269.96899999999999</v>
      </c>
      <c r="J113" s="51">
        <v>269.96899999999999</v>
      </c>
      <c r="K113" s="51">
        <v>447.47399000000001</v>
      </c>
      <c r="L113" s="51">
        <v>447.47399000000001</v>
      </c>
      <c r="M113" s="51">
        <v>539.23500000000001</v>
      </c>
      <c r="N113" s="52">
        <v>539.23500000000001</v>
      </c>
      <c r="O113" s="53">
        <v>0</v>
      </c>
      <c r="P113" s="53">
        <v>0</v>
      </c>
      <c r="Q113" s="50"/>
    </row>
    <row r="114" spans="1:17">
      <c r="A114" s="162"/>
      <c r="B114" s="146"/>
      <c r="C114" s="146"/>
      <c r="D114" s="152"/>
      <c r="E114" s="142"/>
      <c r="F114" s="142"/>
      <c r="G114" s="143"/>
      <c r="H114" s="56" t="s">
        <v>160</v>
      </c>
      <c r="I114" s="51">
        <v>91.248000000000005</v>
      </c>
      <c r="J114" s="51">
        <v>91.248000000000005</v>
      </c>
      <c r="K114" s="51">
        <v>140.4</v>
      </c>
      <c r="L114" s="51">
        <v>133.09995000000001</v>
      </c>
      <c r="M114" s="51">
        <v>162.84899999999999</v>
      </c>
      <c r="N114" s="52">
        <v>162.84899999999999</v>
      </c>
      <c r="O114" s="53">
        <v>0</v>
      </c>
      <c r="P114" s="53">
        <v>0</v>
      </c>
      <c r="Q114" s="50"/>
    </row>
    <row r="115" spans="1:17">
      <c r="A115" s="162"/>
      <c r="B115" s="146"/>
      <c r="C115" s="146"/>
      <c r="D115" s="152"/>
      <c r="E115" s="142"/>
      <c r="F115" s="142"/>
      <c r="G115" s="139" t="s">
        <v>219</v>
      </c>
      <c r="H115" s="56" t="s">
        <v>159</v>
      </c>
      <c r="I115" s="51">
        <v>22.614100000000001</v>
      </c>
      <c r="J115" s="51">
        <v>22.614100000000001</v>
      </c>
      <c r="K115" s="51"/>
      <c r="L115" s="51"/>
      <c r="M115" s="51">
        <v>5.26</v>
      </c>
      <c r="N115" s="52">
        <v>5.26</v>
      </c>
      <c r="O115" s="53">
        <v>0</v>
      </c>
      <c r="P115" s="53">
        <v>0</v>
      </c>
      <c r="Q115" s="50"/>
    </row>
    <row r="116" spans="1:17">
      <c r="A116" s="162"/>
      <c r="B116" s="146"/>
      <c r="C116" s="146"/>
      <c r="D116" s="152"/>
      <c r="E116" s="142"/>
      <c r="F116" s="142"/>
      <c r="G116" s="143"/>
      <c r="H116" s="56" t="s">
        <v>160</v>
      </c>
      <c r="I116" s="51">
        <v>6.8290699999999998</v>
      </c>
      <c r="J116" s="51">
        <v>6.8290699999999998</v>
      </c>
      <c r="K116" s="51"/>
      <c r="L116" s="51"/>
      <c r="M116" s="51">
        <v>1.5884100000000001</v>
      </c>
      <c r="N116" s="52">
        <v>1.5884100000000001</v>
      </c>
      <c r="O116" s="53">
        <v>0</v>
      </c>
      <c r="P116" s="53">
        <v>0</v>
      </c>
      <c r="Q116" s="50"/>
    </row>
    <row r="117" spans="1:17">
      <c r="A117" s="162"/>
      <c r="B117" s="146"/>
      <c r="C117" s="146"/>
      <c r="D117" s="152"/>
      <c r="E117" s="142"/>
      <c r="F117" s="142"/>
      <c r="G117" s="139" t="s">
        <v>220</v>
      </c>
      <c r="H117" s="56" t="s">
        <v>159</v>
      </c>
      <c r="I117" s="51"/>
      <c r="J117" s="51"/>
      <c r="K117" s="51"/>
      <c r="L117" s="51"/>
      <c r="M117" s="51">
        <v>71.045000000000002</v>
      </c>
      <c r="N117" s="52">
        <v>71.045000000000002</v>
      </c>
      <c r="O117" s="53"/>
      <c r="P117" s="53"/>
      <c r="Q117" s="50"/>
    </row>
    <row r="118" spans="1:17">
      <c r="A118" s="162"/>
      <c r="B118" s="146"/>
      <c r="C118" s="146"/>
      <c r="D118" s="152"/>
      <c r="E118" s="142"/>
      <c r="F118" s="142"/>
      <c r="G118" s="143"/>
      <c r="H118" s="56" t="s">
        <v>160</v>
      </c>
      <c r="I118" s="51"/>
      <c r="J118" s="51"/>
      <c r="K118" s="51"/>
      <c r="L118" s="51"/>
      <c r="M118" s="51">
        <v>21.454999999999998</v>
      </c>
      <c r="N118" s="52">
        <v>21.454999999999998</v>
      </c>
      <c r="O118" s="53"/>
      <c r="P118" s="53"/>
      <c r="Q118" s="50"/>
    </row>
    <row r="119" spans="1:17">
      <c r="A119" s="162"/>
      <c r="B119" s="146"/>
      <c r="C119" s="146"/>
      <c r="D119" s="152"/>
      <c r="E119" s="142"/>
      <c r="F119" s="142"/>
      <c r="G119" s="139" t="s">
        <v>220</v>
      </c>
      <c r="H119" s="56" t="s">
        <v>199</v>
      </c>
      <c r="I119" s="51"/>
      <c r="J119" s="51"/>
      <c r="K119" s="51"/>
      <c r="L119" s="51"/>
      <c r="M119" s="51">
        <v>19.7</v>
      </c>
      <c r="N119" s="52">
        <v>19.7</v>
      </c>
      <c r="O119" s="53"/>
      <c r="P119" s="53"/>
      <c r="Q119" s="50"/>
    </row>
    <row r="120" spans="1:17">
      <c r="A120" s="162"/>
      <c r="B120" s="146"/>
      <c r="C120" s="146"/>
      <c r="D120" s="152"/>
      <c r="E120" s="142"/>
      <c r="F120" s="142"/>
      <c r="G120" s="143"/>
      <c r="H120" s="56" t="s">
        <v>200</v>
      </c>
      <c r="I120" s="51"/>
      <c r="J120" s="51"/>
      <c r="K120" s="51"/>
      <c r="L120" s="51"/>
      <c r="M120" s="51">
        <v>6</v>
      </c>
      <c r="N120" s="52">
        <v>6</v>
      </c>
      <c r="O120" s="53"/>
      <c r="P120" s="53"/>
      <c r="Q120" s="50"/>
    </row>
    <row r="121" spans="1:17">
      <c r="A121" s="162"/>
      <c r="B121" s="146"/>
      <c r="C121" s="146"/>
      <c r="D121" s="152"/>
      <c r="E121" s="142"/>
      <c r="F121" s="142"/>
      <c r="G121" s="139" t="s">
        <v>221</v>
      </c>
      <c r="H121" s="56" t="s">
        <v>199</v>
      </c>
      <c r="I121" s="51"/>
      <c r="J121" s="51"/>
      <c r="K121" s="51">
        <v>0</v>
      </c>
      <c r="L121" s="51">
        <v>0</v>
      </c>
      <c r="M121" s="51">
        <v>63.7</v>
      </c>
      <c r="N121" s="52">
        <v>63.7</v>
      </c>
      <c r="O121" s="53"/>
      <c r="P121" s="53"/>
      <c r="Q121" s="50"/>
    </row>
    <row r="122" spans="1:17">
      <c r="A122" s="162"/>
      <c r="B122" s="146"/>
      <c r="C122" s="146"/>
      <c r="D122" s="152"/>
      <c r="E122" s="142"/>
      <c r="F122" s="142"/>
      <c r="G122" s="143"/>
      <c r="H122" s="56" t="s">
        <v>200</v>
      </c>
      <c r="I122" s="51"/>
      <c r="J122" s="51"/>
      <c r="K122" s="51">
        <v>0</v>
      </c>
      <c r="L122" s="51">
        <v>0</v>
      </c>
      <c r="M122" s="51">
        <v>19.3</v>
      </c>
      <c r="N122" s="52">
        <v>19.3</v>
      </c>
      <c r="O122" s="53"/>
      <c r="P122" s="53"/>
      <c r="Q122" s="50"/>
    </row>
    <row r="123" spans="1:17">
      <c r="A123" s="162"/>
      <c r="B123" s="146"/>
      <c r="C123" s="146"/>
      <c r="D123" s="152"/>
      <c r="E123" s="142"/>
      <c r="F123" s="142"/>
      <c r="G123" s="139" t="s">
        <v>215</v>
      </c>
      <c r="H123" s="56" t="s">
        <v>159</v>
      </c>
      <c r="I123" s="51">
        <v>538.94000000000005</v>
      </c>
      <c r="J123" s="51">
        <v>538.94000000000005</v>
      </c>
      <c r="K123" s="51"/>
      <c r="L123" s="51"/>
      <c r="M123" s="51"/>
      <c r="N123" s="53"/>
      <c r="O123" s="53">
        <v>0</v>
      </c>
      <c r="P123" s="53">
        <v>0</v>
      </c>
      <c r="Q123" s="50"/>
    </row>
    <row r="124" spans="1:17">
      <c r="A124" s="162"/>
      <c r="B124" s="146"/>
      <c r="C124" s="146"/>
      <c r="D124" s="152"/>
      <c r="E124" s="142"/>
      <c r="F124" s="142"/>
      <c r="G124" s="142"/>
      <c r="H124" s="56" t="s">
        <v>160</v>
      </c>
      <c r="I124" s="51">
        <v>162.76</v>
      </c>
      <c r="J124" s="51">
        <v>162.76</v>
      </c>
      <c r="K124" s="51"/>
      <c r="L124" s="51"/>
      <c r="M124" s="51"/>
      <c r="N124" s="53"/>
      <c r="O124" s="53">
        <v>0</v>
      </c>
      <c r="P124" s="53">
        <v>0</v>
      </c>
      <c r="Q124" s="50"/>
    </row>
    <row r="125" spans="1:17">
      <c r="A125" s="162"/>
      <c r="B125" s="146"/>
      <c r="C125" s="146"/>
      <c r="D125" s="152"/>
      <c r="E125" s="142"/>
      <c r="F125" s="142"/>
      <c r="G125" s="56" t="s">
        <v>222</v>
      </c>
      <c r="H125" s="56" t="s">
        <v>167</v>
      </c>
      <c r="I125" s="51">
        <v>400</v>
      </c>
      <c r="J125" s="51">
        <v>400</v>
      </c>
      <c r="K125" s="51"/>
      <c r="L125" s="51"/>
      <c r="M125" s="51"/>
      <c r="N125" s="53"/>
      <c r="O125" s="53"/>
      <c r="P125" s="53"/>
      <c r="Q125" s="50"/>
    </row>
    <row r="126" spans="1:17">
      <c r="A126" s="162"/>
      <c r="B126" s="146"/>
      <c r="C126" s="146"/>
      <c r="D126" s="152"/>
      <c r="E126" s="142"/>
      <c r="F126" s="142"/>
      <c r="G126" s="139" t="s">
        <v>223</v>
      </c>
      <c r="H126" s="56" t="s">
        <v>159</v>
      </c>
      <c r="I126" s="51">
        <v>15183.638279999999</v>
      </c>
      <c r="J126" s="51">
        <v>15183.190689999999</v>
      </c>
      <c r="K126" s="51">
        <v>7709.8732900000005</v>
      </c>
      <c r="L126" s="51">
        <v>7421.4300899999998</v>
      </c>
      <c r="M126" s="51">
        <v>15657.494780000001</v>
      </c>
      <c r="N126" s="52">
        <v>15652.707340000001</v>
      </c>
      <c r="O126" s="72">
        <v>13651.3</v>
      </c>
      <c r="P126" s="72">
        <v>13063.75</v>
      </c>
      <c r="Q126" s="50"/>
    </row>
    <row r="127" spans="1:17">
      <c r="A127" s="162"/>
      <c r="B127" s="146"/>
      <c r="C127" s="146"/>
      <c r="D127" s="152"/>
      <c r="E127" s="142"/>
      <c r="F127" s="142"/>
      <c r="G127" s="142"/>
      <c r="H127" s="56" t="s">
        <v>224</v>
      </c>
      <c r="I127" s="51">
        <v>1.4378</v>
      </c>
      <c r="J127" s="51">
        <v>1.4378</v>
      </c>
      <c r="K127" s="51">
        <v>1.26</v>
      </c>
      <c r="L127" s="51">
        <v>0.9</v>
      </c>
      <c r="M127" s="51">
        <v>1.889</v>
      </c>
      <c r="N127" s="52">
        <v>1.643</v>
      </c>
      <c r="O127" s="72">
        <v>0</v>
      </c>
      <c r="P127" s="72">
        <v>0</v>
      </c>
      <c r="Q127" s="50"/>
    </row>
    <row r="128" spans="1:17">
      <c r="A128" s="162"/>
      <c r="B128" s="146"/>
      <c r="C128" s="146"/>
      <c r="D128" s="152"/>
      <c r="E128" s="142"/>
      <c r="F128" s="142"/>
      <c r="G128" s="142"/>
      <c r="H128" s="56" t="s">
        <v>160</v>
      </c>
      <c r="I128" s="51">
        <v>4565.8269099999998</v>
      </c>
      <c r="J128" s="51">
        <v>4560.5174100000004</v>
      </c>
      <c r="K128" s="51">
        <v>1941.69112</v>
      </c>
      <c r="L128" s="51">
        <v>1870.3572099999999</v>
      </c>
      <c r="M128" s="51">
        <v>4870.0428000000002</v>
      </c>
      <c r="N128" s="52">
        <v>4824.82456</v>
      </c>
      <c r="O128" s="53">
        <v>4122.7</v>
      </c>
      <c r="P128" s="53">
        <v>3945.25</v>
      </c>
      <c r="Q128" s="50"/>
    </row>
    <row r="129" spans="1:17">
      <c r="A129" s="162"/>
      <c r="B129" s="146"/>
      <c r="C129" s="146"/>
      <c r="D129" s="152"/>
      <c r="E129" s="142"/>
      <c r="F129" s="142"/>
      <c r="G129" s="142"/>
      <c r="H129" s="56" t="s">
        <v>167</v>
      </c>
      <c r="I129" s="51">
        <v>8168.4129300000004</v>
      </c>
      <c r="J129" s="51">
        <v>5651.8046199999999</v>
      </c>
      <c r="K129" s="51">
        <v>4386.59789</v>
      </c>
      <c r="L129" s="51">
        <v>3680.2084199999999</v>
      </c>
      <c r="M129" s="51">
        <v>8947.2083899999998</v>
      </c>
      <c r="N129" s="52">
        <v>8071.7629800000004</v>
      </c>
      <c r="O129" s="53">
        <v>6421</v>
      </c>
      <c r="P129" s="53">
        <v>6144</v>
      </c>
      <c r="Q129" s="50"/>
    </row>
    <row r="130" spans="1:17">
      <c r="A130" s="162"/>
      <c r="B130" s="146"/>
      <c r="C130" s="146"/>
      <c r="D130" s="152"/>
      <c r="E130" s="142"/>
      <c r="F130" s="142"/>
      <c r="G130" s="142"/>
      <c r="H130" s="56" t="s">
        <v>168</v>
      </c>
      <c r="I130" s="51"/>
      <c r="J130" s="51"/>
      <c r="K130" s="51"/>
      <c r="L130" s="51"/>
      <c r="M130" s="51">
        <v>1</v>
      </c>
      <c r="N130" s="52">
        <v>1</v>
      </c>
      <c r="O130" s="53"/>
      <c r="P130" s="53"/>
      <c r="Q130" s="50"/>
    </row>
    <row r="131" spans="1:17">
      <c r="A131" s="162"/>
      <c r="B131" s="146"/>
      <c r="C131" s="146"/>
      <c r="D131" s="152"/>
      <c r="E131" s="142"/>
      <c r="F131" s="142"/>
      <c r="G131" s="142"/>
      <c r="H131" s="56" t="s">
        <v>169</v>
      </c>
      <c r="I131" s="51">
        <v>3.2</v>
      </c>
      <c r="J131" s="51">
        <v>3.2</v>
      </c>
      <c r="K131" s="51">
        <v>3</v>
      </c>
      <c r="L131" s="51">
        <v>3</v>
      </c>
      <c r="M131" s="51">
        <v>6</v>
      </c>
      <c r="N131" s="52">
        <v>6</v>
      </c>
      <c r="O131" s="53"/>
      <c r="P131" s="53"/>
      <c r="Q131" s="50"/>
    </row>
    <row r="132" spans="1:17">
      <c r="A132" s="163"/>
      <c r="B132" s="165"/>
      <c r="C132" s="165"/>
      <c r="D132" s="153"/>
      <c r="E132" s="143"/>
      <c r="F132" s="143"/>
      <c r="G132" s="143"/>
      <c r="H132" s="56" t="s">
        <v>170</v>
      </c>
      <c r="I132" s="51">
        <v>2.4368400000000001</v>
      </c>
      <c r="J132" s="51">
        <v>2.4368400000000001</v>
      </c>
      <c r="K132" s="51">
        <v>1.4533799999999999</v>
      </c>
      <c r="L132" s="51">
        <v>1.4533799999999999</v>
      </c>
      <c r="M132" s="51">
        <v>3.3988299999999998</v>
      </c>
      <c r="N132" s="52">
        <v>3.3988299999999998</v>
      </c>
      <c r="O132" s="53">
        <v>0</v>
      </c>
      <c r="P132" s="53">
        <v>0</v>
      </c>
      <c r="Q132" s="50"/>
    </row>
    <row r="133" spans="1:17">
      <c r="A133" s="149" t="s">
        <v>225</v>
      </c>
      <c r="B133" s="147" t="s">
        <v>212</v>
      </c>
      <c r="C133" s="147" t="s">
        <v>226</v>
      </c>
      <c r="D133" s="147" t="s">
        <v>121</v>
      </c>
      <c r="E133" s="139" t="s">
        <v>122</v>
      </c>
      <c r="F133" s="139" t="s">
        <v>193</v>
      </c>
      <c r="G133" s="139" t="s">
        <v>227</v>
      </c>
      <c r="H133" s="56" t="s">
        <v>199</v>
      </c>
      <c r="I133" s="51">
        <v>1828.9490000000001</v>
      </c>
      <c r="J133" s="51">
        <v>1827.8712700000001</v>
      </c>
      <c r="K133" s="51">
        <v>1130.37519</v>
      </c>
      <c r="L133" s="51">
        <v>1046.30591</v>
      </c>
      <c r="M133" s="51">
        <v>2495.8220000000001</v>
      </c>
      <c r="N133" s="52">
        <v>2495.2826</v>
      </c>
      <c r="O133" s="72">
        <v>2469.2779999999998</v>
      </c>
      <c r="P133" s="72">
        <v>2469.2779999999998</v>
      </c>
      <c r="Q133" s="50"/>
    </row>
    <row r="134" spans="1:17">
      <c r="A134" s="150"/>
      <c r="B134" s="152"/>
      <c r="C134" s="152"/>
      <c r="D134" s="152"/>
      <c r="E134" s="142"/>
      <c r="F134" s="142"/>
      <c r="G134" s="142"/>
      <c r="H134" s="56" t="s">
        <v>217</v>
      </c>
      <c r="I134" s="51"/>
      <c r="J134" s="51"/>
      <c r="K134" s="51">
        <v>0.82399999999999995</v>
      </c>
      <c r="L134" s="51">
        <v>0.82399999999999995</v>
      </c>
      <c r="M134" s="51">
        <v>62.116</v>
      </c>
      <c r="N134" s="52">
        <v>62.116</v>
      </c>
      <c r="O134" s="53">
        <v>0</v>
      </c>
      <c r="P134" s="53">
        <v>0</v>
      </c>
      <c r="Q134" s="50"/>
    </row>
    <row r="135" spans="1:17">
      <c r="A135" s="150"/>
      <c r="B135" s="152"/>
      <c r="C135" s="152"/>
      <c r="D135" s="152"/>
      <c r="E135" s="142"/>
      <c r="F135" s="142"/>
      <c r="G135" s="142"/>
      <c r="H135" s="56" t="s">
        <v>200</v>
      </c>
      <c r="I135" s="51">
        <v>552.34500000000003</v>
      </c>
      <c r="J135" s="51">
        <v>552.01711</v>
      </c>
      <c r="K135" s="51">
        <v>291.05365</v>
      </c>
      <c r="L135" s="51">
        <v>291.05365</v>
      </c>
      <c r="M135" s="51">
        <v>753.73800000000006</v>
      </c>
      <c r="N135" s="52">
        <v>753.57533999999998</v>
      </c>
      <c r="O135" s="72">
        <v>745.72199999999998</v>
      </c>
      <c r="P135" s="72">
        <v>745.72199999999998</v>
      </c>
      <c r="Q135" s="50"/>
    </row>
    <row r="136" spans="1:17">
      <c r="A136" s="151"/>
      <c r="B136" s="153"/>
      <c r="C136" s="153"/>
      <c r="D136" s="153"/>
      <c r="E136" s="143"/>
      <c r="F136" s="143"/>
      <c r="G136" s="143"/>
      <c r="H136" s="56" t="s">
        <v>167</v>
      </c>
      <c r="I136" s="51">
        <v>386.4</v>
      </c>
      <c r="J136" s="51">
        <v>386.4</v>
      </c>
      <c r="K136" s="51">
        <v>108.2788</v>
      </c>
      <c r="L136" s="51">
        <v>108.2788</v>
      </c>
      <c r="M136" s="51">
        <v>419.68400000000003</v>
      </c>
      <c r="N136" s="52">
        <v>419.68400000000003</v>
      </c>
      <c r="O136" s="53">
        <v>481.8</v>
      </c>
      <c r="P136" s="53">
        <v>481.8</v>
      </c>
      <c r="Q136" s="50"/>
    </row>
    <row r="137" spans="1:17">
      <c r="A137" s="139" t="s">
        <v>228</v>
      </c>
      <c r="B137" s="145" t="s">
        <v>212</v>
      </c>
      <c r="C137" s="147" t="s">
        <v>229</v>
      </c>
      <c r="D137" s="145" t="s">
        <v>124</v>
      </c>
      <c r="E137" s="139" t="s">
        <v>125</v>
      </c>
      <c r="F137" s="139" t="s">
        <v>230</v>
      </c>
      <c r="G137" s="73" t="s">
        <v>231</v>
      </c>
      <c r="H137" s="139" t="s">
        <v>208</v>
      </c>
      <c r="I137" s="74">
        <v>2.9999999999999997E-4</v>
      </c>
      <c r="J137" s="51">
        <v>0</v>
      </c>
      <c r="K137" s="51"/>
      <c r="L137" s="51"/>
      <c r="M137" s="51"/>
      <c r="N137" s="53"/>
      <c r="O137" s="53"/>
      <c r="P137" s="53"/>
      <c r="Q137" s="50"/>
    </row>
    <row r="138" spans="1:17">
      <c r="A138" s="144"/>
      <c r="B138" s="146"/>
      <c r="C138" s="148"/>
      <c r="D138" s="146"/>
      <c r="E138" s="140"/>
      <c r="F138" s="140"/>
      <c r="G138" s="75" t="s">
        <v>232</v>
      </c>
      <c r="H138" s="140"/>
      <c r="I138" s="74">
        <v>12123.477000000001</v>
      </c>
      <c r="J138" s="51">
        <v>12123.427299999999</v>
      </c>
      <c r="K138" s="51"/>
      <c r="L138" s="51"/>
      <c r="M138" s="51">
        <v>18470</v>
      </c>
      <c r="N138" s="52">
        <v>18470</v>
      </c>
      <c r="O138" s="53">
        <v>30621.8</v>
      </c>
      <c r="P138" s="53">
        <v>23964.9</v>
      </c>
      <c r="Q138" s="50"/>
    </row>
    <row r="139" spans="1:17">
      <c r="A139" s="141"/>
      <c r="B139" s="141"/>
      <c r="C139" s="141"/>
      <c r="D139" s="141"/>
      <c r="E139" s="141"/>
      <c r="F139" s="141"/>
      <c r="G139" s="76" t="s">
        <v>233</v>
      </c>
      <c r="H139" s="141"/>
      <c r="I139" s="77"/>
      <c r="J139" s="77"/>
      <c r="K139" s="78">
        <v>0</v>
      </c>
      <c r="L139" s="78">
        <v>0</v>
      </c>
      <c r="M139" s="78">
        <v>44405.711499999998</v>
      </c>
      <c r="N139" s="79">
        <v>41468.659</v>
      </c>
      <c r="O139" s="80"/>
      <c r="P139" s="80"/>
      <c r="Q139" s="81"/>
    </row>
  </sheetData>
  <mergeCells count="146">
    <mergeCell ref="A1:Q1"/>
    <mergeCell ref="A2:Q2"/>
    <mergeCell ref="A4:Q4"/>
    <mergeCell ref="A6:A8"/>
    <mergeCell ref="B6:B8"/>
    <mergeCell ref="C6:C8"/>
    <mergeCell ref="D6:D8"/>
    <mergeCell ref="E6:H6"/>
    <mergeCell ref="I6:P6"/>
    <mergeCell ref="Q6:Q8"/>
    <mergeCell ref="M7:N7"/>
    <mergeCell ref="O7:P7"/>
    <mergeCell ref="H7:H8"/>
    <mergeCell ref="I7:J7"/>
    <mergeCell ref="K7:L7"/>
    <mergeCell ref="A10:A15"/>
    <mergeCell ref="B10:B15"/>
    <mergeCell ref="C10:C15"/>
    <mergeCell ref="A16:A20"/>
    <mergeCell ref="B16:B20"/>
    <mergeCell ref="C16:C20"/>
    <mergeCell ref="E7:E8"/>
    <mergeCell ref="F7:F8"/>
    <mergeCell ref="G7:G8"/>
    <mergeCell ref="G22:G23"/>
    <mergeCell ref="A24:A32"/>
    <mergeCell ref="B24:B32"/>
    <mergeCell ref="C24:C32"/>
    <mergeCell ref="D24:D30"/>
    <mergeCell ref="E24:E30"/>
    <mergeCell ref="F24:F30"/>
    <mergeCell ref="G29:G30"/>
    <mergeCell ref="D31:D32"/>
    <mergeCell ref="E31:E32"/>
    <mergeCell ref="A22:A23"/>
    <mergeCell ref="B22:B23"/>
    <mergeCell ref="C22:C23"/>
    <mergeCell ref="D22:D23"/>
    <mergeCell ref="E22:E23"/>
    <mergeCell ref="F22:F23"/>
    <mergeCell ref="A35:A39"/>
    <mergeCell ref="B35:B39"/>
    <mergeCell ref="C35:C39"/>
    <mergeCell ref="A40:A86"/>
    <mergeCell ref="B40:B85"/>
    <mergeCell ref="C40:C85"/>
    <mergeCell ref="H31:H32"/>
    <mergeCell ref="A33:A34"/>
    <mergeCell ref="B33:B34"/>
    <mergeCell ref="C33:C34"/>
    <mergeCell ref="D33:D34"/>
    <mergeCell ref="E33:E34"/>
    <mergeCell ref="F33:F34"/>
    <mergeCell ref="G33:G34"/>
    <mergeCell ref="F75:F82"/>
    <mergeCell ref="G81:G82"/>
    <mergeCell ref="D83:D84"/>
    <mergeCell ref="E83:E84"/>
    <mergeCell ref="F83:F85"/>
    <mergeCell ref="G84:G85"/>
    <mergeCell ref="D40:D82"/>
    <mergeCell ref="E40:E82"/>
    <mergeCell ref="F40:F74"/>
    <mergeCell ref="G40:G42"/>
    <mergeCell ref="G43:G45"/>
    <mergeCell ref="G47:G48"/>
    <mergeCell ref="G49:G56"/>
    <mergeCell ref="G58:G62"/>
    <mergeCell ref="G63:G64"/>
    <mergeCell ref="G65:G66"/>
    <mergeCell ref="M88:M90"/>
    <mergeCell ref="N88:N90"/>
    <mergeCell ref="O88:O90"/>
    <mergeCell ref="A94:A97"/>
    <mergeCell ref="C94:C97"/>
    <mergeCell ref="D94:D97"/>
    <mergeCell ref="E94:E97"/>
    <mergeCell ref="F94:F97"/>
    <mergeCell ref="G88:G93"/>
    <mergeCell ref="H88:H90"/>
    <mergeCell ref="I88:I90"/>
    <mergeCell ref="J88:J90"/>
    <mergeCell ref="A88:A93"/>
    <mergeCell ref="B88:B93"/>
    <mergeCell ref="C88:C93"/>
    <mergeCell ref="D88:D93"/>
    <mergeCell ref="E88:E93"/>
    <mergeCell ref="F88:F93"/>
    <mergeCell ref="D98:D99"/>
    <mergeCell ref="E98:E99"/>
    <mergeCell ref="F98:F99"/>
    <mergeCell ref="G94:G96"/>
    <mergeCell ref="H94:H96"/>
    <mergeCell ref="I94:I96"/>
    <mergeCell ref="J94:J96"/>
    <mergeCell ref="P88:P90"/>
    <mergeCell ref="Q88:Q90"/>
    <mergeCell ref="K88:K90"/>
    <mergeCell ref="L88:L90"/>
    <mergeCell ref="M94:M96"/>
    <mergeCell ref="N94:N96"/>
    <mergeCell ref="O94:O96"/>
    <mergeCell ref="P94:P96"/>
    <mergeCell ref="Q94:Q96"/>
    <mergeCell ref="K94:K96"/>
    <mergeCell ref="L94:L96"/>
    <mergeCell ref="G98:G99"/>
    <mergeCell ref="H98:H99"/>
    <mergeCell ref="A100:A103"/>
    <mergeCell ref="B100:B103"/>
    <mergeCell ref="C100:C103"/>
    <mergeCell ref="A104:A132"/>
    <mergeCell ref="B104:B132"/>
    <mergeCell ref="C104:C132"/>
    <mergeCell ref="D104:D112"/>
    <mergeCell ref="E104:E112"/>
    <mergeCell ref="F104:F112"/>
    <mergeCell ref="G104:G105"/>
    <mergeCell ref="G106:G107"/>
    <mergeCell ref="G108:G112"/>
    <mergeCell ref="D113:D132"/>
    <mergeCell ref="E113:E132"/>
    <mergeCell ref="F113:F132"/>
    <mergeCell ref="G113:G114"/>
    <mergeCell ref="G115:G116"/>
    <mergeCell ref="G117:G118"/>
    <mergeCell ref="A98:A99"/>
    <mergeCell ref="B98:B99"/>
    <mergeCell ref="H137:H139"/>
    <mergeCell ref="G133:G136"/>
    <mergeCell ref="A137:A139"/>
    <mergeCell ref="B137:B139"/>
    <mergeCell ref="C137:C139"/>
    <mergeCell ref="D137:D139"/>
    <mergeCell ref="E137:E139"/>
    <mergeCell ref="F137:F139"/>
    <mergeCell ref="G119:G120"/>
    <mergeCell ref="G121:G122"/>
    <mergeCell ref="G123:G124"/>
    <mergeCell ref="G126:G132"/>
    <mergeCell ref="A133:A136"/>
    <mergeCell ref="B133:B136"/>
    <mergeCell ref="C133:C136"/>
    <mergeCell ref="D133:D136"/>
    <mergeCell ref="E133:E136"/>
    <mergeCell ref="F133:F13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"/>
  <sheetViews>
    <sheetView topLeftCell="A11" workbookViewId="0">
      <selection activeCell="H8" sqref="H8"/>
    </sheetView>
  </sheetViews>
  <sheetFormatPr defaultRowHeight="15"/>
  <cols>
    <col min="1" max="1" width="17.85546875" customWidth="1"/>
    <col min="2" max="2" width="19.140625" customWidth="1"/>
    <col min="3" max="3" width="17.7109375" customWidth="1"/>
    <col min="4" max="4" width="10.85546875" customWidth="1"/>
    <col min="5" max="5" width="11.42578125" customWidth="1"/>
    <col min="6" max="6" width="11.28515625" customWidth="1"/>
    <col min="7" max="7" width="10.85546875" customWidth="1"/>
    <col min="8" max="8" width="11.42578125" customWidth="1"/>
    <col min="9" max="9" width="12.140625" customWidth="1"/>
    <col min="10" max="10" width="11.5703125" customWidth="1"/>
    <col min="11" max="11" width="12" customWidth="1"/>
    <col min="12" max="12" width="11.140625" customWidth="1"/>
  </cols>
  <sheetData>
    <row r="1" spans="1:12">
      <c r="A1" s="197" t="s">
        <v>234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>
      <c r="A2" s="197" t="s">
        <v>101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5.75">
      <c r="A4" s="210" t="s">
        <v>5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2" ht="15.75">
      <c r="A5" s="210" t="s">
        <v>235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2" ht="15.75">
      <c r="A6" s="210" t="s">
        <v>277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</row>
    <row r="7" spans="1:12" ht="15.75">
      <c r="A7" s="210" t="s">
        <v>236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</row>
    <row r="8" spans="1:12">
      <c r="A8" s="84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>
      <c r="A9" s="205" t="s">
        <v>237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2">
      <c r="A10" s="206" t="s">
        <v>238</v>
      </c>
      <c r="B10" s="206" t="s">
        <v>239</v>
      </c>
      <c r="C10" s="206" t="s">
        <v>240</v>
      </c>
      <c r="D10" s="206" t="s">
        <v>241</v>
      </c>
      <c r="E10" s="206"/>
      <c r="F10" s="207" t="s">
        <v>242</v>
      </c>
      <c r="G10" s="208"/>
      <c r="H10" s="208"/>
      <c r="I10" s="209"/>
      <c r="J10" s="206" t="s">
        <v>11</v>
      </c>
      <c r="K10" s="206"/>
      <c r="L10" s="206" t="s">
        <v>107</v>
      </c>
    </row>
    <row r="11" spans="1:12">
      <c r="A11" s="206"/>
      <c r="B11" s="206"/>
      <c r="C11" s="206"/>
      <c r="D11" s="206"/>
      <c r="E11" s="206"/>
      <c r="F11" s="206" t="s">
        <v>243</v>
      </c>
      <c r="G11" s="206"/>
      <c r="H11" s="206" t="s">
        <v>112</v>
      </c>
      <c r="I11" s="206"/>
      <c r="J11" s="206"/>
      <c r="K11" s="206"/>
      <c r="L11" s="206"/>
    </row>
    <row r="12" spans="1:12">
      <c r="A12" s="200"/>
      <c r="B12" s="206"/>
      <c r="C12" s="206"/>
      <c r="D12" s="85" t="s">
        <v>1</v>
      </c>
      <c r="E12" s="85" t="s">
        <v>2</v>
      </c>
      <c r="F12" s="85" t="s">
        <v>1</v>
      </c>
      <c r="G12" s="85" t="s">
        <v>2</v>
      </c>
      <c r="H12" s="85" t="s">
        <v>1</v>
      </c>
      <c r="I12" s="85" t="s">
        <v>2</v>
      </c>
      <c r="J12" s="85" t="s">
        <v>12</v>
      </c>
      <c r="K12" s="85" t="s">
        <v>115</v>
      </c>
      <c r="L12" s="206"/>
    </row>
    <row r="13" spans="1:12">
      <c r="A13" s="200" t="s">
        <v>117</v>
      </c>
      <c r="B13" s="203" t="s">
        <v>118</v>
      </c>
      <c r="C13" s="86" t="s">
        <v>244</v>
      </c>
      <c r="D13" s="87">
        <f>D15+D16+D17+D18+D19+D20</f>
        <v>925531.95770000003</v>
      </c>
      <c r="E13" s="87">
        <f t="shared" ref="E13:K13" si="0">E15+E16+E17+E18+E19+E20</f>
        <v>862570.24426999991</v>
      </c>
      <c r="F13" s="87">
        <f t="shared" si="0"/>
        <v>519773.46954999998</v>
      </c>
      <c r="G13" s="87">
        <f t="shared" si="0"/>
        <v>475052.94537999999</v>
      </c>
      <c r="H13" s="87">
        <f t="shared" si="0"/>
        <v>1217170.87626</v>
      </c>
      <c r="I13" s="88">
        <f t="shared" si="0"/>
        <v>1192057.89915</v>
      </c>
      <c r="J13" s="88">
        <f t="shared" si="0"/>
        <v>865003.5</v>
      </c>
      <c r="K13" s="88">
        <f t="shared" si="0"/>
        <v>846293</v>
      </c>
      <c r="L13" s="86"/>
    </row>
    <row r="14" spans="1:12">
      <c r="A14" s="201"/>
      <c r="B14" s="203"/>
      <c r="C14" s="86" t="s">
        <v>245</v>
      </c>
      <c r="D14" s="88"/>
      <c r="E14" s="88"/>
      <c r="F14" s="88"/>
      <c r="G14" s="88"/>
      <c r="H14" s="88"/>
      <c r="I14" s="88"/>
      <c r="J14" s="88"/>
      <c r="K14" s="88"/>
      <c r="L14" s="86"/>
    </row>
    <row r="15" spans="1:12">
      <c r="A15" s="201"/>
      <c r="B15" s="203"/>
      <c r="C15" s="86" t="s">
        <v>246</v>
      </c>
      <c r="D15" s="88">
        <f t="shared" ref="D15:K20" si="1">D23+D31+D39</f>
        <v>0</v>
      </c>
      <c r="E15" s="88">
        <f t="shared" si="1"/>
        <v>0</v>
      </c>
      <c r="F15" s="88">
        <f t="shared" si="1"/>
        <v>0</v>
      </c>
      <c r="G15" s="88">
        <f t="shared" si="1"/>
        <v>0</v>
      </c>
      <c r="H15" s="88">
        <f t="shared" si="1"/>
        <v>13852.5</v>
      </c>
      <c r="I15" s="88">
        <f t="shared" si="1"/>
        <v>13852.5</v>
      </c>
      <c r="J15" s="88">
        <f t="shared" si="1"/>
        <v>0</v>
      </c>
      <c r="K15" s="88">
        <f t="shared" si="1"/>
        <v>0</v>
      </c>
      <c r="L15" s="86"/>
    </row>
    <row r="16" spans="1:12">
      <c r="A16" s="201"/>
      <c r="B16" s="203"/>
      <c r="C16" s="86" t="s">
        <v>247</v>
      </c>
      <c r="D16" s="87">
        <f t="shared" si="1"/>
        <v>571747.95200000005</v>
      </c>
      <c r="E16" s="87">
        <f t="shared" si="1"/>
        <v>570203.34864999994</v>
      </c>
      <c r="F16" s="88">
        <f t="shared" si="1"/>
        <v>349966.75919999997</v>
      </c>
      <c r="G16" s="88">
        <f t="shared" si="1"/>
        <v>321096.11498999997</v>
      </c>
      <c r="H16" s="88">
        <f t="shared" si="1"/>
        <v>815112.87950000004</v>
      </c>
      <c r="I16" s="88">
        <f t="shared" si="1"/>
        <v>811459.73600000003</v>
      </c>
      <c r="J16" s="88">
        <f t="shared" si="1"/>
        <v>565308.9</v>
      </c>
      <c r="K16" s="88">
        <f t="shared" si="1"/>
        <v>558652</v>
      </c>
      <c r="L16" s="86"/>
    </row>
    <row r="17" spans="1:12">
      <c r="A17" s="201"/>
      <c r="B17" s="203"/>
      <c r="C17" s="86" t="s">
        <v>248</v>
      </c>
      <c r="D17" s="87">
        <f t="shared" si="1"/>
        <v>336572.4057</v>
      </c>
      <c r="E17" s="87">
        <f t="shared" si="1"/>
        <v>276176.40630999999</v>
      </c>
      <c r="F17" s="88">
        <f t="shared" si="1"/>
        <v>161125.04955</v>
      </c>
      <c r="G17" s="88">
        <f t="shared" si="1"/>
        <v>146008.22249000001</v>
      </c>
      <c r="H17" s="88">
        <f t="shared" si="1"/>
        <v>370801.29676</v>
      </c>
      <c r="I17" s="88">
        <f t="shared" si="1"/>
        <v>351660.83035999996</v>
      </c>
      <c r="J17" s="88">
        <f t="shared" si="1"/>
        <v>282290.40000000002</v>
      </c>
      <c r="K17" s="88">
        <f t="shared" si="1"/>
        <v>270236.79999999999</v>
      </c>
      <c r="L17" s="86"/>
    </row>
    <row r="18" spans="1:12" ht="24">
      <c r="A18" s="201"/>
      <c r="B18" s="203"/>
      <c r="C18" s="86" t="s">
        <v>249</v>
      </c>
      <c r="D18" s="87">
        <f t="shared" si="1"/>
        <v>17211.599999999999</v>
      </c>
      <c r="E18" s="87">
        <f t="shared" si="1"/>
        <v>16190.489310000001</v>
      </c>
      <c r="F18" s="88">
        <f t="shared" si="1"/>
        <v>8681.6607999999997</v>
      </c>
      <c r="G18" s="88">
        <f t="shared" si="1"/>
        <v>7948.6079</v>
      </c>
      <c r="H18" s="88">
        <f t="shared" si="1"/>
        <v>17404.2</v>
      </c>
      <c r="I18" s="88">
        <f t="shared" si="1"/>
        <v>15084.83279</v>
      </c>
      <c r="J18" s="88">
        <f t="shared" si="1"/>
        <v>17404.2</v>
      </c>
      <c r="K18" s="88">
        <f t="shared" si="1"/>
        <v>17404.2</v>
      </c>
      <c r="L18" s="86"/>
    </row>
    <row r="19" spans="1:12">
      <c r="A19" s="201"/>
      <c r="B19" s="203"/>
      <c r="C19" s="86" t="s">
        <v>250</v>
      </c>
      <c r="D19" s="89">
        <f t="shared" si="1"/>
        <v>0</v>
      </c>
      <c r="E19" s="89">
        <f t="shared" si="1"/>
        <v>0</v>
      </c>
      <c r="F19" s="89">
        <f t="shared" si="1"/>
        <v>0</v>
      </c>
      <c r="G19" s="89">
        <f t="shared" si="1"/>
        <v>0</v>
      </c>
      <c r="H19" s="89">
        <f t="shared" si="1"/>
        <v>0</v>
      </c>
      <c r="I19" s="89">
        <f t="shared" si="1"/>
        <v>0</v>
      </c>
      <c r="J19" s="89">
        <f t="shared" si="1"/>
        <v>0</v>
      </c>
      <c r="K19" s="89">
        <f t="shared" si="1"/>
        <v>0</v>
      </c>
      <c r="L19" s="86"/>
    </row>
    <row r="20" spans="1:12">
      <c r="A20" s="202"/>
      <c r="B20" s="203"/>
      <c r="C20" s="86" t="s">
        <v>251</v>
      </c>
      <c r="D20" s="89">
        <f t="shared" si="1"/>
        <v>0</v>
      </c>
      <c r="E20" s="89">
        <f t="shared" si="1"/>
        <v>0</v>
      </c>
      <c r="F20" s="89">
        <f t="shared" si="1"/>
        <v>0</v>
      </c>
      <c r="G20" s="89">
        <f t="shared" si="1"/>
        <v>0</v>
      </c>
      <c r="H20" s="89">
        <f t="shared" si="1"/>
        <v>0</v>
      </c>
      <c r="I20" s="89">
        <f t="shared" si="1"/>
        <v>0</v>
      </c>
      <c r="J20" s="89">
        <f t="shared" si="1"/>
        <v>0</v>
      </c>
      <c r="K20" s="89">
        <f t="shared" si="1"/>
        <v>0</v>
      </c>
      <c r="L20" s="86"/>
    </row>
    <row r="21" spans="1:12">
      <c r="A21" s="204" t="s">
        <v>130</v>
      </c>
      <c r="B21" s="199" t="s">
        <v>131</v>
      </c>
      <c r="C21" s="86" t="s">
        <v>244</v>
      </c>
      <c r="D21" s="87">
        <f>D23+D24+D25+D26+D27+D28</f>
        <v>280232.03797</v>
      </c>
      <c r="E21" s="87">
        <f t="shared" ref="E21:K21" si="2">E23+E24+E25+E26+E27+E28</f>
        <v>249271.88006000002</v>
      </c>
      <c r="F21" s="87">
        <f t="shared" si="2"/>
        <v>154791.95962000001</v>
      </c>
      <c r="G21" s="87">
        <f t="shared" si="2"/>
        <v>137907.81642000002</v>
      </c>
      <c r="H21" s="87">
        <f t="shared" si="2"/>
        <v>323225.76808000001</v>
      </c>
      <c r="I21" s="87">
        <f t="shared" si="2"/>
        <v>311271.53832000005</v>
      </c>
      <c r="J21" s="87">
        <f t="shared" si="2"/>
        <v>261066</v>
      </c>
      <c r="K21" s="87">
        <f t="shared" si="2"/>
        <v>257047</v>
      </c>
      <c r="L21" s="86"/>
    </row>
    <row r="22" spans="1:12">
      <c r="A22" s="199"/>
      <c r="B22" s="199"/>
      <c r="C22" s="86" t="s">
        <v>245</v>
      </c>
      <c r="D22" s="87"/>
      <c r="E22" s="87"/>
      <c r="F22" s="87"/>
      <c r="G22" s="87"/>
      <c r="H22" s="87"/>
      <c r="I22" s="87"/>
      <c r="J22" s="87"/>
      <c r="K22" s="87"/>
      <c r="L22" s="86"/>
    </row>
    <row r="23" spans="1:12">
      <c r="A23" s="199"/>
      <c r="B23" s="199"/>
      <c r="C23" s="86" t="s">
        <v>246</v>
      </c>
      <c r="D23" s="87"/>
      <c r="E23" s="87"/>
      <c r="F23" s="87"/>
      <c r="G23" s="87"/>
      <c r="H23" s="87"/>
      <c r="I23" s="87"/>
      <c r="J23" s="87"/>
      <c r="K23" s="87"/>
      <c r="L23" s="86"/>
    </row>
    <row r="24" spans="1:12">
      <c r="A24" s="199"/>
      <c r="B24" s="199"/>
      <c r="C24" s="86" t="s">
        <v>247</v>
      </c>
      <c r="D24" s="87">
        <v>151502.01276000001</v>
      </c>
      <c r="E24" s="87">
        <v>151357.84484000001</v>
      </c>
      <c r="F24" s="87">
        <v>92591.687850000002</v>
      </c>
      <c r="G24" s="87">
        <v>84374.673720000006</v>
      </c>
      <c r="H24" s="87">
        <v>179262.77900000001</v>
      </c>
      <c r="I24" s="87">
        <v>178683.74788000001</v>
      </c>
      <c r="J24" s="87">
        <v>150230.79999999999</v>
      </c>
      <c r="K24" s="87">
        <v>150230.79999999999</v>
      </c>
      <c r="L24" s="86"/>
    </row>
    <row r="25" spans="1:12">
      <c r="A25" s="199"/>
      <c r="B25" s="199"/>
      <c r="C25" s="86" t="s">
        <v>248</v>
      </c>
      <c r="D25" s="87">
        <v>111518.42521</v>
      </c>
      <c r="E25" s="87">
        <v>81723.545910000001</v>
      </c>
      <c r="F25" s="87">
        <v>53518.610970000002</v>
      </c>
      <c r="G25" s="87">
        <v>45584.534800000001</v>
      </c>
      <c r="H25" s="87">
        <v>126558.78908</v>
      </c>
      <c r="I25" s="87">
        <v>117502.95765</v>
      </c>
      <c r="J25" s="87">
        <v>93431</v>
      </c>
      <c r="K25" s="87">
        <v>89412</v>
      </c>
      <c r="L25" s="86"/>
    </row>
    <row r="26" spans="1:12" ht="24">
      <c r="A26" s="199"/>
      <c r="B26" s="199"/>
      <c r="C26" s="86" t="s">
        <v>249</v>
      </c>
      <c r="D26" s="87">
        <v>17211.599999999999</v>
      </c>
      <c r="E26" s="87">
        <v>16190.489310000001</v>
      </c>
      <c r="F26" s="87">
        <v>8681.6607999999997</v>
      </c>
      <c r="G26" s="87">
        <v>7948.6079</v>
      </c>
      <c r="H26" s="87">
        <v>17404.2</v>
      </c>
      <c r="I26" s="87">
        <v>15084.83279</v>
      </c>
      <c r="J26" s="87">
        <v>17404.2</v>
      </c>
      <c r="K26" s="87">
        <v>17404.2</v>
      </c>
      <c r="L26" s="86"/>
    </row>
    <row r="27" spans="1:12">
      <c r="A27" s="199"/>
      <c r="B27" s="199"/>
      <c r="C27" s="86" t="s">
        <v>250</v>
      </c>
      <c r="D27" s="87"/>
      <c r="E27" s="87"/>
      <c r="F27" s="87"/>
      <c r="G27" s="87"/>
      <c r="H27" s="87"/>
      <c r="I27" s="87"/>
      <c r="J27" s="87"/>
      <c r="K27" s="87"/>
      <c r="L27" s="86"/>
    </row>
    <row r="28" spans="1:12">
      <c r="A28" s="199"/>
      <c r="B28" s="199"/>
      <c r="C28" s="86" t="s">
        <v>251</v>
      </c>
      <c r="D28" s="87"/>
      <c r="E28" s="87"/>
      <c r="F28" s="87"/>
      <c r="G28" s="87"/>
      <c r="H28" s="87"/>
      <c r="I28" s="87"/>
      <c r="J28" s="87"/>
      <c r="K28" s="87"/>
      <c r="L28" s="86"/>
    </row>
    <row r="29" spans="1:12">
      <c r="A29" s="199" t="s">
        <v>130</v>
      </c>
      <c r="B29" s="199" t="s">
        <v>154</v>
      </c>
      <c r="C29" s="86" t="s">
        <v>244</v>
      </c>
      <c r="D29" s="87">
        <f>D31+D32+D33+D34+D35+D36</f>
        <v>596599.93550000002</v>
      </c>
      <c r="E29" s="87">
        <f t="shared" ref="E29:K29" si="3">E31+E32+E33+E34+E35+E36</f>
        <v>567418.04200999998</v>
      </c>
      <c r="F29" s="87">
        <f t="shared" si="3"/>
        <v>346282.21175000002</v>
      </c>
      <c r="G29" s="87">
        <f t="shared" si="3"/>
        <v>319888.66502000001</v>
      </c>
      <c r="H29" s="87">
        <f t="shared" si="3"/>
        <v>792046.04930000007</v>
      </c>
      <c r="I29" s="87">
        <f t="shared" si="3"/>
        <v>782805.71187999996</v>
      </c>
      <c r="J29" s="87">
        <f t="shared" si="3"/>
        <v>540992.9</v>
      </c>
      <c r="K29" s="87">
        <f t="shared" si="3"/>
        <v>534191.30000000005</v>
      </c>
      <c r="L29" s="86"/>
    </row>
    <row r="30" spans="1:12">
      <c r="A30" s="199"/>
      <c r="B30" s="199"/>
      <c r="C30" s="86" t="s">
        <v>245</v>
      </c>
      <c r="D30" s="87"/>
      <c r="E30" s="87"/>
      <c r="F30" s="87"/>
      <c r="G30" s="87"/>
      <c r="H30" s="87"/>
      <c r="I30" s="87"/>
      <c r="J30" s="87"/>
      <c r="K30" s="87"/>
      <c r="L30" s="86"/>
    </row>
    <row r="31" spans="1:12">
      <c r="A31" s="199"/>
      <c r="B31" s="199"/>
      <c r="C31" s="86" t="s">
        <v>246</v>
      </c>
      <c r="D31" s="87"/>
      <c r="E31" s="87"/>
      <c r="F31" s="87"/>
      <c r="G31" s="87"/>
      <c r="H31" s="87"/>
      <c r="I31" s="87"/>
      <c r="J31" s="87"/>
      <c r="K31" s="87"/>
      <c r="L31" s="86"/>
    </row>
    <row r="32" spans="1:12">
      <c r="A32" s="199"/>
      <c r="B32" s="199"/>
      <c r="C32" s="86" t="s">
        <v>247</v>
      </c>
      <c r="D32" s="87">
        <v>403828.60807000002</v>
      </c>
      <c r="E32" s="87">
        <v>402429.62796000001</v>
      </c>
      <c r="F32" s="87">
        <v>255256.66571999999</v>
      </c>
      <c r="G32" s="87">
        <v>234694.40497</v>
      </c>
      <c r="H32" s="87">
        <v>582185.39659000002</v>
      </c>
      <c r="I32" s="87">
        <v>582049.03876999998</v>
      </c>
      <c r="J32" s="87">
        <v>380759.5</v>
      </c>
      <c r="K32" s="87">
        <v>380759.5</v>
      </c>
      <c r="L32" s="86"/>
    </row>
    <row r="33" spans="1:13" ht="14.45" customHeight="1">
      <c r="A33" s="199"/>
      <c r="B33" s="199"/>
      <c r="C33" s="86" t="s">
        <v>248</v>
      </c>
      <c r="D33" s="87">
        <v>192771.32743</v>
      </c>
      <c r="E33" s="87">
        <v>164988.41404999999</v>
      </c>
      <c r="F33" s="87">
        <v>91025.546029999998</v>
      </c>
      <c r="G33" s="87">
        <v>85194.260049999997</v>
      </c>
      <c r="H33" s="87">
        <v>209860.65270999999</v>
      </c>
      <c r="I33" s="87">
        <v>200756.67311</v>
      </c>
      <c r="J33" s="87">
        <v>160233.4</v>
      </c>
      <c r="K33" s="87">
        <v>153431.79999999999</v>
      </c>
      <c r="L33" s="86"/>
    </row>
    <row r="34" spans="1:13" ht="24.6" customHeight="1">
      <c r="A34" s="199"/>
      <c r="B34" s="199"/>
      <c r="C34" s="86" t="s">
        <v>249</v>
      </c>
      <c r="D34" s="87"/>
      <c r="E34" s="87"/>
      <c r="F34" s="87"/>
      <c r="G34" s="87"/>
      <c r="H34" s="87"/>
      <c r="I34" s="87"/>
      <c r="J34" s="87">
        <v>0</v>
      </c>
      <c r="K34" s="87">
        <v>0</v>
      </c>
      <c r="L34" s="86"/>
    </row>
    <row r="35" spans="1:13" ht="14.45" customHeight="1">
      <c r="A35" s="199"/>
      <c r="B35" s="199"/>
      <c r="C35" s="86" t="s">
        <v>250</v>
      </c>
      <c r="D35" s="87"/>
      <c r="E35" s="87"/>
      <c r="F35" s="87"/>
      <c r="G35" s="87"/>
      <c r="H35" s="87"/>
      <c r="I35" s="87"/>
      <c r="J35" s="87"/>
      <c r="K35" s="87"/>
      <c r="L35" s="86"/>
    </row>
    <row r="36" spans="1:13" ht="13.15" customHeight="1">
      <c r="A36" s="199"/>
      <c r="B36" s="199"/>
      <c r="C36" s="86" t="s">
        <v>251</v>
      </c>
      <c r="D36" s="87"/>
      <c r="E36" s="87"/>
      <c r="F36" s="87"/>
      <c r="G36" s="87"/>
      <c r="H36" s="87"/>
      <c r="I36" s="87"/>
      <c r="J36" s="87"/>
      <c r="K36" s="87"/>
      <c r="L36" s="86"/>
    </row>
    <row r="37" spans="1:13">
      <c r="A37" s="199" t="s">
        <v>130</v>
      </c>
      <c r="B37" s="199" t="s">
        <v>210</v>
      </c>
      <c r="C37" s="86" t="s">
        <v>244</v>
      </c>
      <c r="D37" s="87">
        <f>D39+D40+D41+D42+D43+D44</f>
        <v>48699.984230000002</v>
      </c>
      <c r="E37" s="87">
        <f t="shared" ref="E37:K37" si="4">E39+E40+E41+E42+E43+E44</f>
        <v>45880.322199999995</v>
      </c>
      <c r="F37" s="87">
        <f t="shared" si="4"/>
        <v>18699.298180000002</v>
      </c>
      <c r="G37" s="87">
        <f t="shared" si="4"/>
        <v>17256.463940000001</v>
      </c>
      <c r="H37" s="87">
        <f t="shared" si="4"/>
        <v>101899.05888</v>
      </c>
      <c r="I37" s="87">
        <f t="shared" si="4"/>
        <v>97980.648950000003</v>
      </c>
      <c r="J37" s="87">
        <f t="shared" si="4"/>
        <v>62944.6</v>
      </c>
      <c r="K37" s="87">
        <f t="shared" si="4"/>
        <v>55054.7</v>
      </c>
      <c r="L37" s="86"/>
    </row>
    <row r="38" spans="1:13" ht="12" customHeight="1">
      <c r="A38" s="199"/>
      <c r="B38" s="199"/>
      <c r="C38" s="86" t="s">
        <v>245</v>
      </c>
      <c r="D38" s="87"/>
      <c r="E38" s="87"/>
      <c r="F38" s="87"/>
      <c r="G38" s="87"/>
      <c r="H38" s="87"/>
      <c r="I38" s="87"/>
      <c r="J38" s="87"/>
      <c r="K38" s="87"/>
      <c r="L38" s="86"/>
    </row>
    <row r="39" spans="1:13" ht="15.6" customHeight="1">
      <c r="A39" s="199"/>
      <c r="B39" s="199"/>
      <c r="C39" s="86" t="s">
        <v>246</v>
      </c>
      <c r="D39" s="87"/>
      <c r="E39" s="87"/>
      <c r="F39" s="87"/>
      <c r="G39" s="87"/>
      <c r="H39" s="87">
        <v>13852.5</v>
      </c>
      <c r="I39" s="87">
        <v>13852.5</v>
      </c>
      <c r="J39" s="87"/>
      <c r="K39" s="87"/>
      <c r="L39" s="86"/>
    </row>
    <row r="40" spans="1:13" ht="13.15" customHeight="1">
      <c r="A40" s="199"/>
      <c r="B40" s="199"/>
      <c r="C40" s="86" t="s">
        <v>247</v>
      </c>
      <c r="D40" s="87">
        <v>16417.331170000001</v>
      </c>
      <c r="E40" s="87">
        <v>16415.87585</v>
      </c>
      <c r="F40" s="87">
        <v>2118.4056300000002</v>
      </c>
      <c r="G40" s="87">
        <v>2027.0363</v>
      </c>
      <c r="H40" s="87">
        <v>53664.703909999997</v>
      </c>
      <c r="I40" s="87">
        <v>50726.949350000003</v>
      </c>
      <c r="J40" s="87">
        <v>34318.6</v>
      </c>
      <c r="K40" s="87">
        <v>27661.7</v>
      </c>
      <c r="L40" s="86"/>
    </row>
    <row r="41" spans="1:13" ht="15" customHeight="1">
      <c r="A41" s="199"/>
      <c r="B41" s="199"/>
      <c r="C41" s="86" t="s">
        <v>248</v>
      </c>
      <c r="D41" s="87">
        <v>32282.653060000001</v>
      </c>
      <c r="E41" s="87">
        <v>29464.446349999998</v>
      </c>
      <c r="F41" s="87">
        <v>16580.89255</v>
      </c>
      <c r="G41" s="87">
        <v>15229.42764</v>
      </c>
      <c r="H41" s="87">
        <v>34381.85497</v>
      </c>
      <c r="I41" s="87">
        <v>33401.1996</v>
      </c>
      <c r="J41" s="87">
        <v>28626</v>
      </c>
      <c r="K41" s="87">
        <v>27393</v>
      </c>
      <c r="L41" s="86"/>
    </row>
    <row r="42" spans="1:13" ht="22.9" customHeight="1">
      <c r="A42" s="199"/>
      <c r="B42" s="199"/>
      <c r="C42" s="86" t="s">
        <v>249</v>
      </c>
      <c r="D42" s="87"/>
      <c r="E42" s="87"/>
      <c r="F42" s="87"/>
      <c r="G42" s="87"/>
      <c r="H42" s="87"/>
      <c r="I42" s="87"/>
      <c r="J42" s="87"/>
      <c r="K42" s="87"/>
      <c r="L42" s="86"/>
    </row>
    <row r="43" spans="1:13" ht="14.45" customHeight="1">
      <c r="A43" s="199"/>
      <c r="B43" s="199"/>
      <c r="C43" s="86" t="s">
        <v>250</v>
      </c>
      <c r="D43" s="87"/>
      <c r="E43" s="87"/>
      <c r="F43" s="87"/>
      <c r="G43" s="87"/>
      <c r="H43" s="87"/>
      <c r="I43" s="87"/>
      <c r="J43" s="87"/>
      <c r="K43" s="87"/>
      <c r="L43" s="86"/>
    </row>
    <row r="44" spans="1:13" ht="16.149999999999999" customHeight="1">
      <c r="A44" s="199"/>
      <c r="B44" s="199"/>
      <c r="C44" s="86" t="s">
        <v>251</v>
      </c>
      <c r="D44" s="88"/>
      <c r="E44" s="88"/>
      <c r="F44" s="88"/>
      <c r="G44" s="88"/>
      <c r="H44" s="88"/>
      <c r="I44" s="88"/>
      <c r="J44" s="88"/>
      <c r="K44" s="88"/>
      <c r="L44" s="86"/>
    </row>
    <row r="47" spans="1:13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</sheetData>
  <mergeCells count="24">
    <mergeCell ref="A7:L7"/>
    <mergeCell ref="A1:L1"/>
    <mergeCell ref="A2:L2"/>
    <mergeCell ref="A4:L4"/>
    <mergeCell ref="A5:L5"/>
    <mergeCell ref="A6:L6"/>
    <mergeCell ref="A9:L9"/>
    <mergeCell ref="A10:A12"/>
    <mergeCell ref="B10:B12"/>
    <mergeCell ref="C10:C12"/>
    <mergeCell ref="D10:E11"/>
    <mergeCell ref="F10:I10"/>
    <mergeCell ref="J10:K11"/>
    <mergeCell ref="L10:L12"/>
    <mergeCell ref="F11:G11"/>
    <mergeCell ref="H11:I11"/>
    <mergeCell ref="A37:A44"/>
    <mergeCell ref="B37:B44"/>
    <mergeCell ref="A13:A20"/>
    <mergeCell ref="B13:B20"/>
    <mergeCell ref="A21:A28"/>
    <mergeCell ref="B21:B28"/>
    <mergeCell ref="A29:A36"/>
    <mergeCell ref="B29:B3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17"/>
  <sheetViews>
    <sheetView topLeftCell="A26" workbookViewId="0">
      <selection activeCell="K8" sqref="K8"/>
    </sheetView>
  </sheetViews>
  <sheetFormatPr defaultColWidth="9.140625" defaultRowHeight="15"/>
  <cols>
    <col min="1" max="1" width="29.5703125" style="31" customWidth="1"/>
    <col min="2" max="2" width="26.140625" style="31" customWidth="1"/>
    <col min="3" max="3" width="32" style="31" customWidth="1"/>
    <col min="4" max="5" width="15.7109375" style="31" customWidth="1"/>
    <col min="6" max="16384" width="9.140625" style="31"/>
  </cols>
  <sheetData>
    <row r="2" spans="1:13" ht="82.5" customHeight="1">
      <c r="D2" s="213" t="s">
        <v>252</v>
      </c>
      <c r="E2" s="213"/>
    </row>
    <row r="3" spans="1:13" ht="14.25" customHeight="1">
      <c r="E3" s="90"/>
    </row>
    <row r="5" spans="1:13">
      <c r="A5" s="214" t="s">
        <v>253</v>
      </c>
      <c r="B5" s="214"/>
      <c r="C5" s="214"/>
      <c r="D5" s="214"/>
      <c r="E5" s="214"/>
    </row>
    <row r="6" spans="1:13" ht="14.25" customHeight="1">
      <c r="A6" s="91"/>
      <c r="B6" s="91"/>
      <c r="C6" s="91"/>
      <c r="D6" s="91"/>
      <c r="E6" s="91"/>
    </row>
    <row r="7" spans="1:13" ht="44.25" customHeight="1">
      <c r="A7" s="215" t="s">
        <v>254</v>
      </c>
      <c r="B7" s="215" t="s">
        <v>255</v>
      </c>
      <c r="C7" s="215" t="s">
        <v>256</v>
      </c>
      <c r="D7" s="217" t="s">
        <v>10</v>
      </c>
      <c r="E7" s="217"/>
    </row>
    <row r="8" spans="1:13" ht="18.75" customHeight="1">
      <c r="A8" s="216"/>
      <c r="B8" s="216"/>
      <c r="C8" s="216"/>
      <c r="D8" s="92" t="s">
        <v>1</v>
      </c>
      <c r="E8" s="92" t="s">
        <v>2</v>
      </c>
    </row>
    <row r="9" spans="1:13" ht="14.25" customHeight="1">
      <c r="A9" s="93">
        <v>1</v>
      </c>
      <c r="B9" s="93">
        <v>2</v>
      </c>
      <c r="C9" s="93">
        <v>3</v>
      </c>
      <c r="D9" s="93">
        <v>4</v>
      </c>
      <c r="E9" s="93">
        <v>5</v>
      </c>
    </row>
    <row r="10" spans="1:13" ht="39" customHeight="1">
      <c r="A10" s="94" t="s">
        <v>257</v>
      </c>
      <c r="B10" s="95" t="s">
        <v>258</v>
      </c>
      <c r="C10" s="96" t="s">
        <v>259</v>
      </c>
      <c r="D10" s="97">
        <v>2025</v>
      </c>
      <c r="E10" s="97">
        <v>1988</v>
      </c>
      <c r="F10" s="211"/>
      <c r="G10" s="212"/>
      <c r="H10" s="212"/>
      <c r="I10" s="212"/>
      <c r="J10" s="98"/>
      <c r="K10" s="98"/>
      <c r="L10" s="99"/>
      <c r="M10" s="99"/>
    </row>
    <row r="11" spans="1:13" ht="33.75">
      <c r="A11" s="100" t="s">
        <v>260</v>
      </c>
      <c r="B11" s="101"/>
      <c r="C11" s="102"/>
      <c r="D11" s="103">
        <v>119450.0156</v>
      </c>
      <c r="E11" s="103">
        <v>119450.0156</v>
      </c>
    </row>
    <row r="12" spans="1:13" ht="39" customHeight="1">
      <c r="A12" s="104" t="s">
        <v>257</v>
      </c>
      <c r="B12" s="95" t="s">
        <v>261</v>
      </c>
      <c r="C12" s="96" t="s">
        <v>259</v>
      </c>
      <c r="D12" s="97">
        <v>40</v>
      </c>
      <c r="E12" s="97">
        <v>40</v>
      </c>
    </row>
    <row r="13" spans="1:13" ht="38.450000000000003" customHeight="1">
      <c r="A13" s="100" t="s">
        <v>260</v>
      </c>
      <c r="B13" s="95"/>
      <c r="C13" s="102"/>
      <c r="D13" s="97">
        <v>7750.1880000000001</v>
      </c>
      <c r="E13" s="97">
        <v>7586.549</v>
      </c>
    </row>
    <row r="14" spans="1:13" ht="26.25" customHeight="1">
      <c r="A14" s="104" t="s">
        <v>262</v>
      </c>
      <c r="B14" s="95" t="s">
        <v>258</v>
      </c>
      <c r="C14" s="105" t="s">
        <v>263</v>
      </c>
      <c r="D14" s="97">
        <v>2065</v>
      </c>
      <c r="E14" s="97">
        <v>2028</v>
      </c>
    </row>
    <row r="15" spans="1:13" ht="38.450000000000003" customHeight="1">
      <c r="A15" s="100" t="s">
        <v>260</v>
      </c>
      <c r="B15" s="95"/>
      <c r="C15" s="106"/>
      <c r="D15" s="103">
        <v>169514.52858000001</v>
      </c>
      <c r="E15" s="97">
        <v>163413.25899999999</v>
      </c>
    </row>
    <row r="16" spans="1:13" ht="42" customHeight="1">
      <c r="A16" s="104" t="s">
        <v>264</v>
      </c>
      <c r="B16" s="101" t="s">
        <v>265</v>
      </c>
      <c r="C16" s="105" t="s">
        <v>266</v>
      </c>
      <c r="D16" s="97">
        <v>17</v>
      </c>
      <c r="E16" s="97">
        <v>20</v>
      </c>
    </row>
    <row r="17" spans="1:5" ht="33.75">
      <c r="A17" s="100" t="s">
        <v>260</v>
      </c>
      <c r="B17" s="95"/>
      <c r="C17" s="107"/>
      <c r="D17" s="97">
        <v>2674.8470000000002</v>
      </c>
      <c r="E17" s="97">
        <v>2653.1080000000002</v>
      </c>
    </row>
    <row r="18" spans="1:5" ht="33.75">
      <c r="A18" s="104" t="s">
        <v>264</v>
      </c>
      <c r="B18" s="95" t="s">
        <v>267</v>
      </c>
      <c r="C18" s="96" t="s">
        <v>266</v>
      </c>
      <c r="D18" s="97">
        <v>12</v>
      </c>
      <c r="E18" s="97">
        <v>12</v>
      </c>
    </row>
    <row r="19" spans="1:5" ht="33.75">
      <c r="A19" s="100" t="s">
        <v>260</v>
      </c>
      <c r="B19" s="95"/>
      <c r="C19" s="107"/>
      <c r="D19" s="97">
        <v>1084.682</v>
      </c>
      <c r="E19" s="97">
        <v>1075.867</v>
      </c>
    </row>
    <row r="20" spans="1:5" ht="33.75">
      <c r="A20" s="104" t="s">
        <v>264</v>
      </c>
      <c r="B20" s="95" t="s">
        <v>268</v>
      </c>
      <c r="C20" s="105" t="s">
        <v>266</v>
      </c>
      <c r="D20" s="97">
        <v>2702</v>
      </c>
      <c r="E20" s="97">
        <v>2791</v>
      </c>
    </row>
    <row r="21" spans="1:5" ht="33.75">
      <c r="A21" s="100" t="s">
        <v>260</v>
      </c>
      <c r="B21" s="95"/>
      <c r="C21" s="108"/>
      <c r="D21" s="97">
        <v>208106.266</v>
      </c>
      <c r="E21" s="97">
        <v>206414.995</v>
      </c>
    </row>
    <row r="22" spans="1:5" ht="33.75">
      <c r="A22" s="104" t="s">
        <v>269</v>
      </c>
      <c r="B22" s="95" t="s">
        <v>265</v>
      </c>
      <c r="C22" s="105" t="s">
        <v>266</v>
      </c>
      <c r="D22" s="97">
        <v>30</v>
      </c>
      <c r="E22" s="97">
        <v>37</v>
      </c>
    </row>
    <row r="23" spans="1:5" ht="33.75">
      <c r="A23" s="100" t="s">
        <v>260</v>
      </c>
      <c r="B23" s="95"/>
      <c r="C23" s="108"/>
      <c r="D23" s="97">
        <v>6423.8450000000003</v>
      </c>
      <c r="E23" s="97">
        <v>6371.6390000000001</v>
      </c>
    </row>
    <row r="24" spans="1:5" ht="33.75">
      <c r="A24" s="104" t="s">
        <v>269</v>
      </c>
      <c r="B24" s="95" t="s">
        <v>267</v>
      </c>
      <c r="C24" s="96" t="s">
        <v>266</v>
      </c>
      <c r="D24" s="97">
        <v>100</v>
      </c>
      <c r="E24" s="97">
        <v>105</v>
      </c>
    </row>
    <row r="25" spans="1:5" ht="33.75">
      <c r="A25" s="100" t="s">
        <v>260</v>
      </c>
      <c r="B25" s="95"/>
      <c r="C25" s="109"/>
      <c r="D25" s="110">
        <v>11067.97</v>
      </c>
      <c r="E25" s="97">
        <v>10978.021000000001</v>
      </c>
    </row>
    <row r="26" spans="1:5" ht="33.75">
      <c r="A26" s="104" t="s">
        <v>269</v>
      </c>
      <c r="B26" s="95" t="s">
        <v>268</v>
      </c>
      <c r="C26" s="96" t="s">
        <v>266</v>
      </c>
      <c r="D26" s="97">
        <v>2481</v>
      </c>
      <c r="E26" s="97">
        <v>2648</v>
      </c>
    </row>
    <row r="27" spans="1:5" ht="33.75">
      <c r="A27" s="100" t="s">
        <v>260</v>
      </c>
      <c r="B27" s="95"/>
      <c r="C27" s="106"/>
      <c r="D27" s="97">
        <v>249445.29199999999</v>
      </c>
      <c r="E27" s="97">
        <v>247418.05900000001</v>
      </c>
    </row>
    <row r="28" spans="1:5" ht="33.75">
      <c r="A28" s="104" t="s">
        <v>270</v>
      </c>
      <c r="B28" s="95" t="s">
        <v>268</v>
      </c>
      <c r="C28" s="105" t="s">
        <v>266</v>
      </c>
      <c r="D28" s="97">
        <v>358</v>
      </c>
      <c r="E28" s="97">
        <v>361</v>
      </c>
    </row>
    <row r="29" spans="1:5" ht="33.75">
      <c r="A29" s="100" t="s">
        <v>260</v>
      </c>
      <c r="B29" s="95"/>
      <c r="C29" s="108"/>
      <c r="D29" s="97">
        <v>47741.81018</v>
      </c>
      <c r="E29" s="97">
        <v>47353.814830000003</v>
      </c>
    </row>
    <row r="30" spans="1:5" ht="22.5">
      <c r="A30" s="111" t="s">
        <v>271</v>
      </c>
      <c r="B30" s="112" t="s">
        <v>272</v>
      </c>
      <c r="C30" s="113" t="s">
        <v>273</v>
      </c>
      <c r="D30" s="97">
        <v>500</v>
      </c>
      <c r="E30" s="97">
        <v>476</v>
      </c>
    </row>
    <row r="31" spans="1:5" ht="33.75">
      <c r="A31" s="114" t="s">
        <v>260</v>
      </c>
      <c r="B31" s="115"/>
      <c r="C31" s="116"/>
      <c r="D31" s="97">
        <v>8987.2005900000004</v>
      </c>
      <c r="E31" s="97">
        <v>8746.6039999999994</v>
      </c>
    </row>
    <row r="32" spans="1:5" ht="22.5">
      <c r="A32" s="111" t="s">
        <v>271</v>
      </c>
      <c r="B32" s="115" t="s">
        <v>274</v>
      </c>
      <c r="C32" s="117" t="s">
        <v>273</v>
      </c>
      <c r="D32" s="97">
        <v>3327</v>
      </c>
      <c r="E32" s="97">
        <v>3493</v>
      </c>
    </row>
    <row r="33" spans="1:5" ht="33.75">
      <c r="A33" s="118" t="s">
        <v>260</v>
      </c>
      <c r="B33" s="119"/>
      <c r="C33" s="92"/>
      <c r="D33" s="97">
        <v>14325</v>
      </c>
      <c r="E33" s="97">
        <v>14325</v>
      </c>
    </row>
    <row r="34" spans="1:5">
      <c r="A34" s="91"/>
      <c r="B34" s="91"/>
      <c r="C34" s="91"/>
      <c r="D34" s="91"/>
      <c r="E34" s="91"/>
    </row>
    <row r="35" spans="1:5">
      <c r="A35" s="91"/>
      <c r="B35" s="91"/>
      <c r="C35" s="91"/>
      <c r="D35" s="120"/>
      <c r="E35" s="120"/>
    </row>
    <row r="36" spans="1:5">
      <c r="A36" s="91"/>
      <c r="B36" s="91"/>
      <c r="C36" s="91"/>
      <c r="D36" s="120"/>
      <c r="E36" s="120"/>
    </row>
    <row r="37" spans="1:5">
      <c r="A37" s="91"/>
      <c r="B37" s="91"/>
      <c r="C37" s="91"/>
      <c r="D37" s="120"/>
      <c r="E37" s="120"/>
    </row>
    <row r="38" spans="1:5">
      <c r="A38" s="91"/>
      <c r="B38" s="91"/>
      <c r="C38" s="91"/>
      <c r="D38" s="91"/>
      <c r="E38" s="91"/>
    </row>
    <row r="39" spans="1:5">
      <c r="A39" s="91"/>
      <c r="B39" s="91"/>
      <c r="C39" s="91"/>
      <c r="D39" s="91"/>
      <c r="E39" s="91"/>
    </row>
    <row r="40" spans="1:5">
      <c r="A40" s="91"/>
      <c r="B40" s="91"/>
      <c r="C40" s="91"/>
      <c r="D40" s="91"/>
      <c r="E40" s="91"/>
    </row>
    <row r="41" spans="1:5">
      <c r="A41" s="91"/>
      <c r="B41" s="91"/>
      <c r="C41" s="91"/>
      <c r="D41" s="91"/>
      <c r="E41" s="91"/>
    </row>
    <row r="42" spans="1:5">
      <c r="A42" s="91"/>
      <c r="B42" s="91"/>
      <c r="C42" s="91"/>
      <c r="D42" s="91"/>
      <c r="E42" s="91"/>
    </row>
    <row r="43" spans="1:5">
      <c r="A43" s="91"/>
      <c r="B43" s="91"/>
      <c r="C43" s="91"/>
      <c r="D43" s="91"/>
      <c r="E43" s="91"/>
    </row>
    <row r="44" spans="1:5">
      <c r="A44" s="91"/>
      <c r="B44" s="91"/>
      <c r="C44" s="91"/>
      <c r="D44" s="91"/>
      <c r="E44" s="91"/>
    </row>
    <row r="45" spans="1:5">
      <c r="A45" s="91"/>
      <c r="B45" s="91"/>
      <c r="C45" s="91"/>
      <c r="D45" s="91"/>
      <c r="E45" s="91"/>
    </row>
    <row r="46" spans="1:5">
      <c r="A46" s="91"/>
      <c r="B46" s="91"/>
      <c r="C46" s="91"/>
      <c r="D46" s="91"/>
      <c r="E46" s="91"/>
    </row>
    <row r="47" spans="1:5">
      <c r="A47" s="91"/>
      <c r="B47" s="91"/>
      <c r="C47" s="91"/>
      <c r="D47" s="91"/>
      <c r="E47" s="91"/>
    </row>
    <row r="48" spans="1:5">
      <c r="A48" s="91"/>
      <c r="B48" s="91"/>
      <c r="C48" s="91"/>
      <c r="D48" s="91"/>
      <c r="E48" s="91"/>
    </row>
    <row r="49" spans="1:5">
      <c r="A49" s="91"/>
      <c r="B49" s="91"/>
      <c r="C49" s="91"/>
      <c r="D49" s="91"/>
      <c r="E49" s="91"/>
    </row>
    <row r="50" spans="1:5">
      <c r="A50" s="91"/>
      <c r="B50" s="91"/>
      <c r="C50" s="91"/>
      <c r="D50" s="91"/>
      <c r="E50" s="91"/>
    </row>
    <row r="51" spans="1:5">
      <c r="A51" s="91"/>
      <c r="B51" s="91"/>
      <c r="C51" s="91"/>
      <c r="D51" s="91"/>
      <c r="E51" s="91"/>
    </row>
    <row r="52" spans="1:5">
      <c r="A52" s="91"/>
      <c r="B52" s="91"/>
      <c r="C52" s="91"/>
      <c r="D52" s="91"/>
      <c r="E52" s="91"/>
    </row>
    <row r="53" spans="1:5">
      <c r="A53" s="91"/>
      <c r="B53" s="91"/>
      <c r="C53" s="91"/>
      <c r="D53" s="91"/>
      <c r="E53" s="91"/>
    </row>
    <row r="54" spans="1:5">
      <c r="A54" s="91"/>
      <c r="B54" s="91"/>
      <c r="C54" s="91"/>
      <c r="D54" s="91"/>
      <c r="E54" s="91"/>
    </row>
    <row r="55" spans="1:5">
      <c r="A55" s="91"/>
      <c r="B55" s="91"/>
      <c r="C55" s="91"/>
      <c r="D55" s="91"/>
      <c r="E55" s="91"/>
    </row>
    <row r="56" spans="1:5">
      <c r="A56" s="91"/>
      <c r="B56" s="91"/>
      <c r="C56" s="91"/>
      <c r="D56" s="91"/>
      <c r="E56" s="91"/>
    </row>
    <row r="57" spans="1:5">
      <c r="A57" s="91"/>
      <c r="B57" s="91"/>
      <c r="C57" s="91"/>
      <c r="D57" s="91"/>
      <c r="E57" s="91"/>
    </row>
    <row r="58" spans="1:5">
      <c r="A58" s="91"/>
      <c r="B58" s="91"/>
      <c r="C58" s="91"/>
      <c r="D58" s="91"/>
      <c r="E58" s="91"/>
    </row>
    <row r="59" spans="1:5" ht="15.75">
      <c r="A59" s="121"/>
      <c r="B59" s="121"/>
      <c r="C59" s="121"/>
      <c r="D59" s="121"/>
      <c r="E59" s="121"/>
    </row>
    <row r="60" spans="1:5" ht="15.75">
      <c r="A60" s="121"/>
      <c r="B60" s="121"/>
      <c r="C60" s="121"/>
      <c r="D60" s="121"/>
      <c r="E60" s="121"/>
    </row>
    <row r="61" spans="1:5" ht="15.75">
      <c r="A61" s="121"/>
      <c r="B61" s="121"/>
      <c r="C61" s="121"/>
      <c r="D61" s="121"/>
      <c r="E61" s="121"/>
    </row>
    <row r="62" spans="1:5" ht="15.75">
      <c r="A62" s="121"/>
      <c r="B62" s="121"/>
      <c r="C62" s="121"/>
      <c r="D62" s="121"/>
      <c r="E62" s="121"/>
    </row>
    <row r="63" spans="1:5" ht="15.75">
      <c r="A63" s="121"/>
      <c r="B63" s="121"/>
      <c r="C63" s="121"/>
      <c r="D63" s="121"/>
      <c r="E63" s="121"/>
    </row>
    <row r="64" spans="1:5" ht="15.75">
      <c r="A64" s="121"/>
      <c r="B64" s="121"/>
      <c r="C64" s="121"/>
      <c r="D64" s="121"/>
      <c r="E64" s="121"/>
    </row>
    <row r="65" spans="1:5" ht="15.75">
      <c r="A65" s="121"/>
      <c r="B65" s="121"/>
      <c r="C65" s="121"/>
      <c r="D65" s="121"/>
      <c r="E65" s="121"/>
    </row>
    <row r="66" spans="1:5" ht="15.75">
      <c r="A66" s="121"/>
      <c r="B66" s="121"/>
      <c r="C66" s="121"/>
      <c r="D66" s="121"/>
      <c r="E66" s="121"/>
    </row>
    <row r="67" spans="1:5" ht="15.75">
      <c r="A67" s="121"/>
      <c r="B67" s="121"/>
      <c r="C67" s="121"/>
      <c r="D67" s="121"/>
      <c r="E67" s="121"/>
    </row>
    <row r="68" spans="1:5" ht="15.75">
      <c r="A68" s="121"/>
      <c r="B68" s="121"/>
      <c r="C68" s="121"/>
      <c r="D68" s="121"/>
      <c r="E68" s="121"/>
    </row>
    <row r="69" spans="1:5" ht="15.75">
      <c r="A69" s="121"/>
      <c r="B69" s="121"/>
      <c r="C69" s="121"/>
      <c r="D69" s="121"/>
      <c r="E69" s="121"/>
    </row>
    <row r="70" spans="1:5" ht="15.75">
      <c r="A70" s="121"/>
      <c r="B70" s="121"/>
      <c r="C70" s="121"/>
      <c r="D70" s="121"/>
      <c r="E70" s="121"/>
    </row>
    <row r="71" spans="1:5" ht="15.75">
      <c r="A71" s="121"/>
      <c r="B71" s="121"/>
      <c r="C71" s="121"/>
      <c r="D71" s="121"/>
      <c r="E71" s="121"/>
    </row>
    <row r="72" spans="1:5" ht="15.75">
      <c r="A72" s="121"/>
      <c r="B72" s="121"/>
      <c r="C72" s="121"/>
      <c r="D72" s="121"/>
      <c r="E72" s="121"/>
    </row>
    <row r="73" spans="1:5" ht="15.75">
      <c r="A73" s="121"/>
      <c r="B73" s="121"/>
      <c r="C73" s="121"/>
      <c r="D73" s="121"/>
      <c r="E73" s="121"/>
    </row>
    <row r="74" spans="1:5" ht="15.75">
      <c r="A74" s="121"/>
      <c r="B74" s="121"/>
      <c r="C74" s="121"/>
      <c r="D74" s="121"/>
      <c r="E74" s="121"/>
    </row>
    <row r="75" spans="1:5" ht="15.75">
      <c r="A75" s="121"/>
      <c r="B75" s="121"/>
      <c r="C75" s="121"/>
      <c r="D75" s="121"/>
      <c r="E75" s="121"/>
    </row>
    <row r="76" spans="1:5" ht="15.75">
      <c r="A76" s="121"/>
      <c r="B76" s="121"/>
      <c r="C76" s="121"/>
      <c r="D76" s="121"/>
      <c r="E76" s="121"/>
    </row>
    <row r="77" spans="1:5" ht="15.75">
      <c r="A77" s="121"/>
      <c r="B77" s="121"/>
      <c r="C77" s="121"/>
      <c r="D77" s="121"/>
      <c r="E77" s="121"/>
    </row>
    <row r="78" spans="1:5" ht="15.75">
      <c r="A78" s="121"/>
      <c r="B78" s="121"/>
      <c r="C78" s="121"/>
      <c r="D78" s="121"/>
      <c r="E78" s="121"/>
    </row>
    <row r="79" spans="1:5" ht="15.75">
      <c r="A79" s="121"/>
      <c r="B79" s="121"/>
      <c r="C79" s="121"/>
      <c r="D79" s="121"/>
      <c r="E79" s="121"/>
    </row>
    <row r="80" spans="1:5" ht="15.75">
      <c r="A80" s="121"/>
      <c r="B80" s="121"/>
      <c r="C80" s="121"/>
      <c r="D80" s="121"/>
      <c r="E80" s="121"/>
    </row>
    <row r="81" spans="1:5" ht="15.75">
      <c r="A81" s="121"/>
      <c r="B81" s="121"/>
      <c r="C81" s="121"/>
      <c r="D81" s="121"/>
      <c r="E81" s="121"/>
    </row>
    <row r="82" spans="1:5" ht="15.75">
      <c r="A82" s="121"/>
      <c r="B82" s="121"/>
      <c r="C82" s="121"/>
      <c r="D82" s="121"/>
      <c r="E82" s="121"/>
    </row>
    <row r="83" spans="1:5" ht="15.75">
      <c r="A83" s="121"/>
      <c r="B83" s="121"/>
      <c r="C83" s="121"/>
      <c r="D83" s="121"/>
      <c r="E83" s="121"/>
    </row>
    <row r="84" spans="1:5" ht="15.75">
      <c r="A84" s="121"/>
      <c r="B84" s="121"/>
      <c r="C84" s="121"/>
      <c r="D84" s="121"/>
      <c r="E84" s="121"/>
    </row>
    <row r="85" spans="1:5" ht="15.75">
      <c r="A85" s="121"/>
      <c r="B85" s="121"/>
      <c r="C85" s="121"/>
      <c r="D85" s="121"/>
      <c r="E85" s="121"/>
    </row>
    <row r="86" spans="1:5" ht="15.75">
      <c r="A86" s="121"/>
      <c r="B86" s="121"/>
      <c r="C86" s="121"/>
      <c r="D86" s="121"/>
      <c r="E86" s="121"/>
    </row>
    <row r="87" spans="1:5" ht="15.75">
      <c r="A87" s="121"/>
      <c r="B87" s="121"/>
      <c r="C87" s="121"/>
      <c r="D87" s="121"/>
      <c r="E87" s="121"/>
    </row>
    <row r="88" spans="1:5" ht="15.75">
      <c r="A88" s="121"/>
      <c r="B88" s="121"/>
      <c r="C88" s="121"/>
      <c r="D88" s="121"/>
      <c r="E88" s="121"/>
    </row>
    <row r="89" spans="1:5" ht="15.75">
      <c r="A89" s="121"/>
      <c r="B89" s="121"/>
      <c r="C89" s="121"/>
      <c r="D89" s="121"/>
      <c r="E89" s="121"/>
    </row>
    <row r="90" spans="1:5" ht="15.75">
      <c r="A90" s="121"/>
      <c r="B90" s="121"/>
      <c r="C90" s="121"/>
      <c r="D90" s="121"/>
      <c r="E90" s="121"/>
    </row>
    <row r="91" spans="1:5" ht="15.75">
      <c r="A91" s="121"/>
      <c r="B91" s="121"/>
      <c r="C91" s="121"/>
      <c r="D91" s="121"/>
      <c r="E91" s="121"/>
    </row>
    <row r="92" spans="1:5" ht="15.75">
      <c r="A92" s="121"/>
      <c r="B92" s="121"/>
      <c r="C92" s="121"/>
      <c r="D92" s="121"/>
      <c r="E92" s="121"/>
    </row>
    <row r="93" spans="1:5" ht="15.75">
      <c r="A93" s="121"/>
      <c r="B93" s="121"/>
      <c r="C93" s="121"/>
      <c r="D93" s="121"/>
      <c r="E93" s="121"/>
    </row>
    <row r="94" spans="1:5" ht="15.75">
      <c r="A94" s="121"/>
      <c r="B94" s="121"/>
      <c r="C94" s="121"/>
      <c r="D94" s="121"/>
      <c r="E94" s="121"/>
    </row>
    <row r="95" spans="1:5" ht="15.75">
      <c r="A95" s="121"/>
      <c r="B95" s="121"/>
      <c r="C95" s="121"/>
      <c r="D95" s="121"/>
      <c r="E95" s="121"/>
    </row>
    <row r="96" spans="1:5" ht="15.75">
      <c r="A96" s="121"/>
      <c r="B96" s="121"/>
      <c r="C96" s="121"/>
      <c r="D96" s="121"/>
      <c r="E96" s="121"/>
    </row>
    <row r="97" spans="1:5" ht="15.75">
      <c r="A97" s="121"/>
      <c r="B97" s="121"/>
      <c r="C97" s="121"/>
      <c r="D97" s="121"/>
      <c r="E97" s="121"/>
    </row>
    <row r="98" spans="1:5" ht="15.75">
      <c r="A98" s="121"/>
      <c r="B98" s="121"/>
      <c r="C98" s="121"/>
      <c r="D98" s="121"/>
      <c r="E98" s="121"/>
    </row>
    <row r="99" spans="1:5" ht="15.75">
      <c r="A99" s="121"/>
      <c r="B99" s="121"/>
      <c r="C99" s="121"/>
      <c r="D99" s="121"/>
      <c r="E99" s="121"/>
    </row>
    <row r="100" spans="1:5" ht="15.75">
      <c r="A100" s="121"/>
      <c r="B100" s="121"/>
      <c r="C100" s="121"/>
      <c r="D100" s="121"/>
      <c r="E100" s="121"/>
    </row>
    <row r="101" spans="1:5" ht="15.75">
      <c r="A101" s="121"/>
      <c r="B101" s="121"/>
      <c r="C101" s="121"/>
      <c r="D101" s="121"/>
      <c r="E101" s="121"/>
    </row>
    <row r="102" spans="1:5" ht="15.75">
      <c r="A102" s="121"/>
      <c r="B102" s="121"/>
      <c r="C102" s="121"/>
      <c r="D102" s="121"/>
      <c r="E102" s="121"/>
    </row>
    <row r="103" spans="1:5">
      <c r="A103" s="35"/>
      <c r="B103" s="35"/>
      <c r="C103" s="35"/>
      <c r="D103" s="35"/>
      <c r="E103" s="35"/>
    </row>
    <row r="104" spans="1:5">
      <c r="A104" s="35"/>
      <c r="B104" s="35"/>
      <c r="C104" s="35"/>
      <c r="D104" s="35"/>
      <c r="E104" s="35"/>
    </row>
    <row r="105" spans="1:5">
      <c r="A105" s="35"/>
      <c r="B105" s="35"/>
      <c r="C105" s="35"/>
      <c r="D105" s="35"/>
      <c r="E105" s="35"/>
    </row>
    <row r="106" spans="1:5">
      <c r="A106" s="35"/>
      <c r="B106" s="35"/>
      <c r="C106" s="35"/>
      <c r="D106" s="35"/>
      <c r="E106" s="35"/>
    </row>
    <row r="107" spans="1:5">
      <c r="A107" s="35"/>
      <c r="B107" s="35"/>
      <c r="C107" s="35"/>
      <c r="D107" s="35"/>
      <c r="E107" s="35"/>
    </row>
    <row r="108" spans="1:5">
      <c r="A108" s="35"/>
      <c r="B108" s="35"/>
      <c r="C108" s="35"/>
      <c r="D108" s="35"/>
      <c r="E108" s="35"/>
    </row>
    <row r="109" spans="1:5">
      <c r="A109" s="35"/>
      <c r="B109" s="35"/>
      <c r="C109" s="35"/>
      <c r="D109" s="35"/>
      <c r="E109" s="35"/>
    </row>
    <row r="110" spans="1:5">
      <c r="A110" s="35"/>
      <c r="B110" s="35"/>
      <c r="C110" s="35"/>
      <c r="D110" s="35"/>
      <c r="E110" s="35"/>
    </row>
    <row r="111" spans="1:5">
      <c r="A111" s="35"/>
      <c r="B111" s="35"/>
      <c r="C111" s="35"/>
      <c r="D111" s="35"/>
      <c r="E111" s="35"/>
    </row>
    <row r="112" spans="1:5">
      <c r="A112" s="35"/>
      <c r="B112" s="35"/>
      <c r="C112" s="35"/>
      <c r="D112" s="35"/>
      <c r="E112" s="35"/>
    </row>
    <row r="113" spans="1:5">
      <c r="A113" s="35"/>
      <c r="B113" s="35"/>
      <c r="C113" s="35"/>
      <c r="D113" s="35"/>
      <c r="E113" s="35"/>
    </row>
    <row r="114" spans="1:5">
      <c r="A114" s="35"/>
      <c r="B114" s="35"/>
      <c r="C114" s="35"/>
      <c r="D114" s="35"/>
      <c r="E114" s="35"/>
    </row>
    <row r="115" spans="1:5">
      <c r="A115" s="35"/>
      <c r="B115" s="35"/>
      <c r="C115" s="35"/>
      <c r="D115" s="35"/>
      <c r="E115" s="35"/>
    </row>
    <row r="116" spans="1:5">
      <c r="A116" s="35"/>
      <c r="B116" s="35"/>
      <c r="C116" s="35"/>
      <c r="D116" s="35"/>
      <c r="E116" s="35"/>
    </row>
    <row r="117" spans="1:5">
      <c r="A117" s="35"/>
      <c r="B117" s="35"/>
      <c r="C117" s="35"/>
      <c r="D117" s="35"/>
      <c r="E117" s="35"/>
    </row>
  </sheetData>
  <mergeCells count="7">
    <mergeCell ref="F10:I10"/>
    <mergeCell ref="D2:E2"/>
    <mergeCell ref="A5:E5"/>
    <mergeCell ref="A7:A8"/>
    <mergeCell ref="B7:B8"/>
    <mergeCell ref="C7:C8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10</vt:lpstr>
      <vt:lpstr>11</vt:lpstr>
      <vt:lpstr>12</vt:lpstr>
      <vt:lpstr>15</vt:lpstr>
      <vt:lpstr>'10'!Заголовки_для_печати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2020-05-14T02:01:53Z</dcterms:modified>
</cp:coreProperties>
</file>