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Приложение № 10" sheetId="1" r:id="rId1"/>
    <sheet name="Приложение 11 ГРБС" sheetId="2" r:id="rId2"/>
    <sheet name="Приложение 12 источники" sheetId="3" r:id="rId3"/>
    <sheet name="Приложение 15 Мун задание" sheetId="4" r:id="rId4"/>
  </sheets>
  <definedNames>
    <definedName name="_xlnm.Print_Titles" localSheetId="0">'Приложение № 10'!$6:$9</definedName>
  </definedNames>
  <calcPr calcId="124519"/>
</workbook>
</file>

<file path=xl/calcChain.xml><?xml version="1.0" encoding="utf-8"?>
<calcChain xmlns="http://schemas.openxmlformats.org/spreadsheetml/2006/main">
  <c r="G39" i="4"/>
  <c r="F39"/>
  <c r="E39"/>
  <c r="G38"/>
  <c r="F38"/>
  <c r="E38"/>
  <c r="D38"/>
  <c r="G37"/>
  <c r="F37"/>
  <c r="E37"/>
  <c r="D37"/>
  <c r="K37" i="3" l="1"/>
  <c r="J37"/>
  <c r="I37"/>
  <c r="H37"/>
  <c r="G37"/>
  <c r="F37"/>
  <c r="E37"/>
  <c r="D37"/>
  <c r="K29"/>
  <c r="J29"/>
  <c r="I29"/>
  <c r="H29"/>
  <c r="G29"/>
  <c r="F29"/>
  <c r="E29"/>
  <c r="D29"/>
  <c r="K21"/>
  <c r="J21"/>
  <c r="I21"/>
  <c r="H21"/>
  <c r="G21"/>
  <c r="F21"/>
  <c r="E21"/>
  <c r="D21"/>
  <c r="K20"/>
  <c r="J20"/>
  <c r="I20"/>
  <c r="H20"/>
  <c r="G20"/>
  <c r="F20"/>
  <c r="E20"/>
  <c r="D20"/>
  <c r="K19"/>
  <c r="J19"/>
  <c r="I19"/>
  <c r="H19"/>
  <c r="G19"/>
  <c r="F19"/>
  <c r="E19"/>
  <c r="D19"/>
  <c r="K18"/>
  <c r="J18"/>
  <c r="I18"/>
  <c r="H18"/>
  <c r="G18"/>
  <c r="F18"/>
  <c r="E18"/>
  <c r="D18"/>
  <c r="K17"/>
  <c r="J17"/>
  <c r="I17"/>
  <c r="H17"/>
  <c r="G17"/>
  <c r="F17"/>
  <c r="E17"/>
  <c r="D17"/>
  <c r="K16"/>
  <c r="J16"/>
  <c r="I16"/>
  <c r="H16"/>
  <c r="G16"/>
  <c r="F16"/>
  <c r="E16"/>
  <c r="D16"/>
  <c r="K15"/>
  <c r="J15"/>
  <c r="I15"/>
  <c r="H15"/>
  <c r="G15"/>
  <c r="F15"/>
  <c r="E15"/>
  <c r="D15"/>
  <c r="K13"/>
  <c r="J13"/>
  <c r="I13"/>
  <c r="H13"/>
  <c r="G13"/>
  <c r="F13"/>
  <c r="E13"/>
  <c r="D13"/>
  <c r="P121" i="2" l="1"/>
  <c r="O121"/>
  <c r="N121"/>
  <c r="M121"/>
  <c r="L121"/>
  <c r="K121"/>
  <c r="J121"/>
  <c r="I121"/>
  <c r="P120"/>
  <c r="O120"/>
  <c r="N120"/>
  <c r="N118" s="1"/>
  <c r="N5" s="1"/>
  <c r="M120"/>
  <c r="M118" s="1"/>
  <c r="L120"/>
  <c r="K120"/>
  <c r="K118" s="1"/>
  <c r="K5" s="1"/>
  <c r="J120"/>
  <c r="I120"/>
  <c r="P118"/>
  <c r="O118"/>
  <c r="L118"/>
  <c r="J118"/>
  <c r="I118"/>
  <c r="P38"/>
  <c r="O38"/>
  <c r="N38"/>
  <c r="M38"/>
  <c r="M34" s="1"/>
  <c r="L38"/>
  <c r="K38"/>
  <c r="J38"/>
  <c r="I38"/>
  <c r="N37"/>
  <c r="M37"/>
  <c r="J37"/>
  <c r="I37"/>
  <c r="N36"/>
  <c r="M36"/>
  <c r="J36"/>
  <c r="I36"/>
  <c r="P34"/>
  <c r="O34"/>
  <c r="N34"/>
  <c r="L34"/>
  <c r="K34"/>
  <c r="J34"/>
  <c r="I34"/>
  <c r="P14"/>
  <c r="O14"/>
  <c r="N14"/>
  <c r="M14"/>
  <c r="L14"/>
  <c r="K14"/>
  <c r="J14"/>
  <c r="I14"/>
  <c r="N13"/>
  <c r="M13"/>
  <c r="M11" s="1"/>
  <c r="J13"/>
  <c r="I13"/>
  <c r="P11"/>
  <c r="O11"/>
  <c r="N11"/>
  <c r="L11"/>
  <c r="K11"/>
  <c r="J11"/>
  <c r="I11"/>
  <c r="P10"/>
  <c r="O10"/>
  <c r="N10"/>
  <c r="L10"/>
  <c r="K10"/>
  <c r="J10"/>
  <c r="I10"/>
  <c r="N9"/>
  <c r="M9"/>
  <c r="J9"/>
  <c r="I9"/>
  <c r="P8"/>
  <c r="O8"/>
  <c r="N8"/>
  <c r="M8"/>
  <c r="L8"/>
  <c r="K8"/>
  <c r="J8"/>
  <c r="I8"/>
  <c r="P7"/>
  <c r="O7"/>
  <c r="N7"/>
  <c r="M7"/>
  <c r="L7"/>
  <c r="K7"/>
  <c r="J7"/>
  <c r="I7"/>
  <c r="P5"/>
  <c r="O5"/>
  <c r="L5"/>
  <c r="J5"/>
  <c r="I5"/>
  <c r="M5" l="1"/>
  <c r="M10"/>
</calcChain>
</file>

<file path=xl/sharedStrings.xml><?xml version="1.0" encoding="utf-8"?>
<sst xmlns="http://schemas.openxmlformats.org/spreadsheetml/2006/main" count="776" uniqueCount="361">
  <si>
    <t>№ п/п</t>
  </si>
  <si>
    <t>план</t>
  </si>
  <si>
    <t>факт</t>
  </si>
  <si>
    <t>Приложение№10</t>
  </si>
  <si>
    <t>к Порядку  принятия решений о разработке муниципальных програм Емельяновского района, их формирования и реализации</t>
  </si>
  <si>
    <t>Информация</t>
  </si>
  <si>
    <t>Цель, целевые показатели, задачи, показатели результативности</t>
  </si>
  <si>
    <t xml:space="preserve"> о целевых показателях муниципальной программы Емельяновского района и показателях результативности подпрограмм и отдельных мероприятий муниципальной программы Емельяновского района</t>
  </si>
  <si>
    <t>Ед.измерения</t>
  </si>
  <si>
    <t>Весовой критерий</t>
  </si>
  <si>
    <t>Плановый период</t>
  </si>
  <si>
    <t>Примечание (причины невыполнения показателей по программе, выбор действий по преодолению)</t>
  </si>
  <si>
    <t>январь-июнь</t>
  </si>
  <si>
    <t xml:space="preserve">значение на конец </t>
  </si>
  <si>
    <t>Цель: повышение доступности качественного образования современного уровня, соответствующего потребностям граждан и перспективным задачам развития экономики Емельяновского района</t>
  </si>
  <si>
    <t>Удельный вес численности населения в возрасте 5-18 лет, охваченного образованием, в общей численности населения в возрасте 5-18 лет</t>
  </si>
  <si>
    <t>%</t>
  </si>
  <si>
    <t>х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</si>
  <si>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Емельяновского района (с учетом групп кратковременного пребывания)</t>
  </si>
  <si>
    <t>Отношение среднего балла ЕГЭ (в расчете на 1 предмет- русский язык)) в трех школах Емельяновского района с лучшими результатами ЕГЭ к среднему баллу ЕГЭ (в расчете на 1 предмет- русский язык) в трех школа Емельяновского района с худшими результатами ЕГЭ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</si>
  <si>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</si>
  <si>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Цель: повышение доступности услуг дошкольного образования,соответствующего федеральным государственным образовательным стандартам</t>
  </si>
  <si>
    <t>Задача 1: Повысить доступность дошкольного образования на территории муниципального образования</t>
  </si>
  <si>
    <t>Обеспечение детей дошкольного возраста местами в дошкольных образовательных учреждениях (количество мест на 1000 детей)</t>
  </si>
  <si>
    <t>ед</t>
  </si>
  <si>
    <t>0.06</t>
  </si>
  <si>
    <t>Задача 2: Обеспечить высокое качество услуг дошкольного образования</t>
  </si>
  <si>
    <t>Удельный вес воспитанников дошкольных образовательных учреждений, расположенных на территории Емельяновского района, 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учреждений, расположенных на территории Емельяновского района</t>
  </si>
  <si>
    <t>Цель: Повышение качества и доступности услуг общего и дополнительного образования</t>
  </si>
  <si>
    <t>задача1: Создание условий для повышения качества образования в общеобразовательных учреждениях, реализующих программы начального, основного и среднего общего образования</t>
  </si>
  <si>
    <t>Доля муниципальных образовательных учреждений, реализующих программы общего образования, здания которых находятся в аварийном состоянии или требуют капитального ремонта, в общей численности муниципальных образовательных учреждений, реализующих программы общего образования</t>
  </si>
  <si>
    <t>Доля муниципальных образовательных учреждений, реализующих программы общего образования, имеющих физкультурный зал, в общей численности муниципальных образовательных учрждений, реализующих программы общего образования</t>
  </si>
  <si>
    <t>Доля общеобразовательных учреждений (с числом обучающихся более 50), в которых действуют управляющие советы</t>
  </si>
  <si>
    <t>Доля выпускников муниципальных общеобразовательных учреждений, не сдавших единый государственный экзамен, в общей численности выпускников муниципальных общеобразовательных учреждений</t>
  </si>
  <si>
    <t>Для обучающихся в муниципальных общеобразовательных учреждениях, занимающихся во вторую (третью) смену, в общей численнсти обучающихся в муниципальных общеобразовательных учреждениях</t>
  </si>
  <si>
    <t>Задача 2: Создание условий для повышения доступности качественного образования для детей с ограниченными возможностями здоровья</t>
  </si>
  <si>
    <t>Доля детей с ограниченными возможностями здоровья и детей- инвалидов, получающих качественное общее образование с использованием современного оборудования ( в том числе с использованием дистанционнных образовательных технлогий), от общей численности детей с ограниченными возможснотями здоровья и детей- инвалидов школьного возраста</t>
  </si>
  <si>
    <t>Доля базовых образовательных учреждений ( обеспечивающих совместное обучение инвалидов и лиц,  неимеющих нарушений) в общем количестве образовательных учреждений, реализующих программы общего образования</t>
  </si>
  <si>
    <t>Задача 3 : Обеспечения дальнейшего развития системы дополнительного образования</t>
  </si>
  <si>
    <t>Удельный вес численности  населенияв возрасте 5-18 лет, охваченного дполнительным образованием, в общей числености населения в возрасте 5-18 лет</t>
  </si>
  <si>
    <t>Отношение численности детей в возрасте от 7 до 18 лет, получающих образование в образовательных учреждениях Емельяновского района и систематически занимающихся спортом и физической культурой, к общей численности детей в возрасте от 7 до 18 лет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</si>
  <si>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</si>
  <si>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Задача 4: Обеспечение безопасного, качественного отдыха и оздоровления детей в летний период</t>
  </si>
  <si>
    <t>Доля детей школьного возраста, вовлеченных в различные организованные формы летнего отдыха и оздоровления</t>
  </si>
  <si>
    <t>Цель: Обеспечение функционирования системы образования</t>
  </si>
  <si>
    <t>задача1:  Организация деятельности муниципального казенного учреждения "Управление образованием администрации Емельяновского района" и подведомственных учреждений, направленной на эффективное управление отраслью</t>
  </si>
  <si>
    <t>Отклонение фактического исполнения доходов, закрепленых за ГАДБ, от утвержденных годовых значений</t>
  </si>
  <si>
    <t>балл</t>
  </si>
  <si>
    <t>Объем не исполненных на конец отчетного финансового года ассигнований ГРБС</t>
  </si>
  <si>
    <t>Наличие просроченной кредиторской задлженности ГРБС</t>
  </si>
  <si>
    <t>Организация мониторинга заработной платы в учреждениях, подведомственных ГРБС, в разрезе категорий работников и типов учреждений ( показатель для ГРБС,в ведении которых находятся муниципльные учреждения социальной сферы)</t>
  </si>
  <si>
    <t>Задача 2: Социальная поддержка и защита прав детей сирот и детей, оставшихся без попечения родителей</t>
  </si>
  <si>
    <t>Количество детей-сирот, детей, оставшихся без попечения родителей, а также лиц из их числа, которым необходимо приобрести жилые помещения в соответствии с соглашением о предоставлении субсидий из краевого бюджета бюджету Емельяновского района</t>
  </si>
  <si>
    <t>чел.</t>
  </si>
  <si>
    <t xml:space="preserve">Численность детей- сирот, детей, оставшихся без попечения родителей, а также лиц из их числа по состоянию на начало финансового года, имеющих и не реализовавших своевременно право на обеспечение жилыми пмещениями </t>
  </si>
  <si>
    <t>Доля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год, в общей численности детей,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начало отчетного года)</t>
  </si>
  <si>
    <t>Доля детей, оставшихся без попечения родителей,- всего , в том числе переданных неродственникам( в приемные семьи, на усыновление( удочерение), под опеку( попечительство), охваченных другими формами семейного устройства( семейные детские дома, патронатные семьи), находящихся в государственных ( муниципальных) учреждениях всех типов</t>
  </si>
  <si>
    <t>Количество педагогических работников, принявших участие в семинарах, конференциях районного уровня, организованных с целью повышения уровня педагогических компетенций работников</t>
  </si>
  <si>
    <t>Количество человек, получивших психолого- педагогическую консультацию по вопросам образования детей</t>
  </si>
  <si>
    <t>Количество детей, охваченных коррекционно- развивающими, компенсирующими занятими, логопедической помощью</t>
  </si>
  <si>
    <t>1.1</t>
  </si>
  <si>
    <t>1.2</t>
  </si>
  <si>
    <t>1.3</t>
  </si>
  <si>
    <t>1.4</t>
  </si>
  <si>
    <t>2</t>
  </si>
  <si>
    <t>1</t>
  </si>
  <si>
    <t>2.1</t>
  </si>
  <si>
    <t>1.5</t>
  </si>
  <si>
    <t>2.2</t>
  </si>
  <si>
    <t>3</t>
  </si>
  <si>
    <t>3.1</t>
  </si>
  <si>
    <t>3.2</t>
  </si>
  <si>
    <t>3.3</t>
  </si>
  <si>
    <t>3.4</t>
  </si>
  <si>
    <t>4</t>
  </si>
  <si>
    <t>4.1</t>
  </si>
  <si>
    <t>2.3</t>
  </si>
  <si>
    <t>2.4</t>
  </si>
  <si>
    <t>2.5</t>
  </si>
  <si>
    <t>2.6</t>
  </si>
  <si>
    <t>снижение числа программ физкультурно- спортивной направленности (загруженность спортивных залов по  основным программам общего образования)</t>
  </si>
  <si>
    <t>И.о. руководителя  управления</t>
  </si>
  <si>
    <t>Т.В.Спирина</t>
  </si>
  <si>
    <t>В ежегодном отчете ОО-2 все школы поставили, что имеют беспрепятственный доступ для детей инвалидов. После проверки отчета МО этот показатель пересмотрели и оставили только те школы, которые получили средства на  доступную среду.</t>
  </si>
  <si>
    <t>Превышение проектной мощности школ:  в п. Емельяново, п. Элита, п. Солонцы, с. Дрокино, с. Шуваево</t>
  </si>
  <si>
    <t>сняты с учета в министерстве образования в связи с предоставлением жилья</t>
  </si>
  <si>
    <t>Отношение численности детей, получающих образование в образовательных учреждениях Емельяновского района и занявших призовые места в олимпиадах, конкурсах, выставках, научно- практических конференциях, соревнованиях краевого уровня к общей численности детей, принявших участие в краевых олимпиадах, конкурсах, выставках, научно - практических конференциях, соревнованиях</t>
  </si>
  <si>
    <t>2021 год</t>
  </si>
  <si>
    <t>2019 год, предшествующий отчетному году</t>
  </si>
  <si>
    <t>2020 год реализации муниципальной программы Емельяновского района</t>
  </si>
  <si>
    <t>2022 год</t>
  </si>
  <si>
    <t>1.6.</t>
  </si>
  <si>
    <t>Своевременное доведение лимитов бюджетных обязательств до подведомственных учреждений</t>
  </si>
  <si>
    <t>1.7.</t>
  </si>
  <si>
    <t>Соблюдение сроков предоставления годовой бюджетной отчетности</t>
  </si>
  <si>
    <t>1.8.</t>
  </si>
  <si>
    <t>Своевременность утверждения муниципальных заданий подведомственным МКУ "Управление образованием администрации Емельяновского района" учреждениям на текущий финансовый год и плановый период</t>
  </si>
  <si>
    <t>Своевременность утверждения планов финансово-хозяйственной деятельности подведомственных МКУ "Управление образованием администрации Емельяновского района" учреждений на текущий финансовый год и плановый период</t>
  </si>
  <si>
    <t>в связи с пандемией COVID-19 уменьшился показатель, не выполнены мероприятия по плану</t>
  </si>
  <si>
    <t>в связи с пандемией COVID-19 летняя оздоровительная кампания не состоялась</t>
  </si>
  <si>
    <t>Согласно соглашения между админмистрацией района и министерством образования №24 от 13.02.2020 были выделены денежные средства на 4 квартиры, хотя на конец 2019 года министерство предварительно подавало список на 22 квартиры</t>
  </si>
  <si>
    <t>Привели в соответствие показатель, т.е. количество детей, оставшихся без попечения к общему количеству детей в районе</t>
  </si>
  <si>
    <t>снижение числа детей по причине отказа родителей регистрироваться в ГИС "Навигатор"</t>
  </si>
  <si>
    <t>1.5.</t>
  </si>
  <si>
    <t>1.9</t>
  </si>
  <si>
    <t>1.10.</t>
  </si>
  <si>
    <t>Доля  педагогических работников района, принявших участие в конкусрах профессионального мастерства по отношению к общей численности педагогических работников</t>
  </si>
  <si>
    <t>Статус (муниципальная программа Емельяновского района, подпрограмма, отдельное мероприятие  муниципальной программы Емельяновского района)</t>
  </si>
  <si>
    <t>Наименование муниципальной программы Емельяновского района, подпрограммы, отдельного мероприятия  муниципальной программы Емельяновского района</t>
  </si>
  <si>
    <t>ГРБС</t>
  </si>
  <si>
    <t>Код бюджетной классификации</t>
  </si>
  <si>
    <t>Расходы по 2020 год, тыс.рублей</t>
  </si>
  <si>
    <t>Примечание</t>
  </si>
  <si>
    <t>Рз Пр</t>
  </si>
  <si>
    <t>ЦСР</t>
  </si>
  <si>
    <t>ВР</t>
  </si>
  <si>
    <t>2019 год, предшествующий отчетному году реализации программы</t>
  </si>
  <si>
    <t>значение на конец года</t>
  </si>
  <si>
    <t xml:space="preserve">плановый период </t>
  </si>
  <si>
    <t xml:space="preserve">план </t>
  </si>
  <si>
    <t>1.</t>
  </si>
  <si>
    <t>Муниципальная программа Емельяновского района</t>
  </si>
  <si>
    <t>"Развитие образования Емельяновского района"</t>
  </si>
  <si>
    <t>всего расходные обязательства</t>
  </si>
  <si>
    <t>в том числе по ГРБС:</t>
  </si>
  <si>
    <t>Муниципальное казенное учреждение "Управление образованием администрации Емельяновского района"</t>
  </si>
  <si>
    <t>072</t>
  </si>
  <si>
    <t>Х</t>
  </si>
  <si>
    <t>Муниципальное казенное учреждение "Управление земельно-имущественных отношений и архитектуры администрации Емельяновского района Красноярского края"</t>
  </si>
  <si>
    <t>162</t>
  </si>
  <si>
    <t>Администрация Емельяновского района</t>
  </si>
  <si>
    <t>009</t>
  </si>
  <si>
    <t>Муниципальное казенное учреждение "Управление строительства, жилищно-коммунального хозяйства и экологии администрации Емельяновского района"</t>
  </si>
  <si>
    <t>132</t>
  </si>
  <si>
    <t xml:space="preserve">Подпрограмма </t>
  </si>
  <si>
    <t>«Развитие дошкольного образования детей»</t>
  </si>
  <si>
    <t>1.1.1</t>
  </si>
  <si>
    <t>Мероприятие подпрограммы «Развитие дошкольного образования детей»</t>
  </si>
  <si>
    <t xml:space="preserve">Финансирование расходов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</t>
  </si>
  <si>
    <t>0701</t>
  </si>
  <si>
    <t>0110075540</t>
  </si>
  <si>
    <t>1.1.2</t>
  </si>
  <si>
    <t xml:space="preserve">Выплата и доставка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 </t>
  </si>
  <si>
    <t>0110075560</t>
  </si>
  <si>
    <t>1..1.3.</t>
  </si>
  <si>
    <t>Мероприятие подпрограммы "Развитие дошкольного образования детей"</t>
  </si>
  <si>
    <t>Финансовое обеспечение  государственных гарантий реализации прав граждан на получение 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 в муниципальных общеобразовательных организациях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</si>
  <si>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0110074080</t>
  </si>
  <si>
    <t>1.1.4</t>
  </si>
  <si>
    <t>Обеспечение деятельности (оказание услуг) подведомственных учреждений</t>
  </si>
  <si>
    <t>011008061</t>
  </si>
  <si>
    <t>1.1.5.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</si>
  <si>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</si>
  <si>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0110010210</t>
  </si>
  <si>
    <t>0110010490</t>
  </si>
  <si>
    <t>1.1.6.</t>
  </si>
  <si>
    <t>Создание комфортных условий для пребывания детей вдошкольных образовательных организациях, осуществляемых за счет средств, полученных за содействие развитию налогового потенциала</t>
  </si>
  <si>
    <t>01100S7450</t>
  </si>
  <si>
    <t>1.1.7</t>
  </si>
  <si>
    <t>Разработка проектно-сметной документации на реконструкцию и ремонт зданий дошкольных образовательных учреждений с прохождением государственной экспертизы и проведением проверки достоверности сметной стоимости</t>
  </si>
  <si>
    <t>0110080130</t>
  </si>
  <si>
    <t>0110082160</t>
  </si>
  <si>
    <t>1.1.8.</t>
  </si>
  <si>
    <t>Финансовое обеспечение  государственных гарантий реализации прав граждан на получение 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 в муниципальных общеобразовательных организациях, за исключением обеспечения деятельности административного и учебно-вспомогательного персонала, иных категорий работников образовательных организаций, участвующих в реализации общеобразовательных программ в соответствии  с федеральными государственными образовательными стандартами</t>
  </si>
  <si>
    <t>0110075880</t>
  </si>
  <si>
    <t>1.1.9.</t>
  </si>
  <si>
    <t>Реализация мероприятий, направленных на развитие и повышение качества работы муниципальных учреждений, предоставление новых муниципальных услуг, повышение их качества за счет средств краевого бюджета</t>
  </si>
  <si>
    <t>01100S8400</t>
  </si>
  <si>
    <t>Реализация мероприятий, направленных на развитие и повышение качества работы муниципальных учреждений, предоставление новых муниципальных услуг, повышение их качества за счет средств районного бюджета</t>
  </si>
  <si>
    <t>«Развитие общего и дополнительного образования детей»</t>
  </si>
  <si>
    <t>1.2.1</t>
  </si>
  <si>
    <t>Мероприятие подпрограммы «Развитие общего и дополнительного образования детей»</t>
  </si>
  <si>
    <t>0702</t>
  </si>
  <si>
    <t>0120010210</t>
  </si>
  <si>
    <t>111</t>
  </si>
  <si>
    <t>119</t>
  </si>
  <si>
    <t>611</t>
  </si>
  <si>
    <t>0120010490</t>
  </si>
  <si>
    <t>1.2.2.</t>
  </si>
  <si>
    <t>Мероприятие подпрограммы "Развитие общего и дополнительного образования детей"</t>
  </si>
  <si>
    <t>Частичное финансирование (возмещение) расходов на повышение с 1 октября 2020 года размеров оплаты труда отдельным категориям работников бюджетной сферы</t>
  </si>
  <si>
    <t>0120010350</t>
  </si>
  <si>
    <t>1.2.3.</t>
  </si>
  <si>
    <t>Частичное финансирование (возмещение) расходов на повышение с 1 июня 2020 года размеров оплаты труда отдельным категориям работников бюджетной сферы</t>
  </si>
  <si>
    <t>0120010360</t>
  </si>
  <si>
    <t>1.2.4.</t>
  </si>
  <si>
    <t>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</si>
  <si>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0120074090</t>
  </si>
  <si>
    <t>1.2.5.</t>
  </si>
  <si>
    <t>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</si>
  <si>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0120075640</t>
  </si>
  <si>
    <t>612</t>
  </si>
  <si>
    <t>1.2.6.</t>
  </si>
  <si>
    <t>0120080610</t>
  </si>
  <si>
    <t>244</t>
  </si>
  <si>
    <t>831</t>
  </si>
  <si>
    <t>852</t>
  </si>
  <si>
    <t>853</t>
  </si>
  <si>
    <t>0120080130</t>
  </si>
  <si>
    <t>0120010230</t>
  </si>
  <si>
    <t>0120010370</t>
  </si>
  <si>
    <t>0120010380</t>
  </si>
  <si>
    <t>1.2.7.</t>
  </si>
  <si>
    <t>Осуществление деятельности МКУ "Трансавто" за счет доходов от оказания платных услуг</t>
  </si>
  <si>
    <t>0120081250</t>
  </si>
  <si>
    <t>1.2.8.</t>
  </si>
  <si>
    <t>Проведение работ в общеобразовательных организациях с целью приведения зданий и сооружений в соответствие требованиям надзорных органов за счет средств краевого бюджета</t>
  </si>
  <si>
    <t>0120075630</t>
  </si>
  <si>
    <t>Проведение работ в общеобразовательных организациях с целью приведения зданий и сооружений в соответствие требованиям надзорных органов за счет средств районного бюджета</t>
  </si>
  <si>
    <t>01200S5630</t>
  </si>
  <si>
    <t>1.2.9.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</si>
  <si>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</si>
  <si>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0120053030</t>
  </si>
  <si>
    <t>1.2.10.</t>
  </si>
  <si>
    <t>0703</t>
  </si>
  <si>
    <t>1.2.11.</t>
  </si>
  <si>
    <t>1.2.13</t>
  </si>
  <si>
    <t>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административного и учебно-вспомогательного персонала и иных категорий работников образовательных организаций , участвующих в реализации общеобразовательных программ в соответствии с федеральными государственными образовательными стандартами</t>
  </si>
  <si>
    <t>1.2.14</t>
  </si>
  <si>
    <t>1.2.15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</si>
  <si>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непосредственноосуществляющих тренировочный процесс работников муниципальных спортивных школ, реализующих программы спортивной подготовки</t>
  </si>
  <si>
    <t>0120010480</t>
  </si>
  <si>
    <t>1.2.16</t>
  </si>
  <si>
    <t>0120010310</t>
  </si>
  <si>
    <t>012Е274300</t>
  </si>
  <si>
    <t>243</t>
  </si>
  <si>
    <t>1.2.17</t>
  </si>
  <si>
    <t>Обеспечение питанием детей с ограниченными возможностями здоровья, детей из малообеспеченных семей, обучающихся в муниципальных общеобразовательных учреждениях</t>
  </si>
  <si>
    <t>1003</t>
  </si>
  <si>
    <t>0120075660</t>
  </si>
  <si>
    <t>1.2.18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</si>
  <si>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за счет средств краевого бюджета</t>
  </si>
  <si>
    <t>01200L3040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</si>
  <si>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за счет средств федерального бюджета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</si>
  <si>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за счет средств районного бюджета</t>
  </si>
  <si>
    <t>1.2.19</t>
  </si>
  <si>
    <t>Проведение мероприятий для детей и молодежи</t>
  </si>
  <si>
    <t>0709</t>
  </si>
  <si>
    <t>0120080110</t>
  </si>
  <si>
    <t>1.2.20</t>
  </si>
  <si>
    <t>Оплата стоимости набора продуктов питания или готовых блюд и их транспортировки в лагерях с дневным пребыванием детей</t>
  </si>
  <si>
    <t>0707</t>
  </si>
  <si>
    <t>0120076490</t>
  </si>
  <si>
    <t>121</t>
  </si>
  <si>
    <t>129</t>
  </si>
  <si>
    <t>1.2.21</t>
  </si>
  <si>
    <t>Оплата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</si>
  <si>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323</t>
  </si>
  <si>
    <t>0120081990</t>
  </si>
  <si>
    <t>1.2.22</t>
  </si>
  <si>
    <t>Создание новых мест в общеобразовательных организациях за счет средств краевого бюджета</t>
  </si>
  <si>
    <t>012Е174210</t>
  </si>
  <si>
    <t>412</t>
  </si>
  <si>
    <t>Создание новых мест в общеобразовательных учреждениях за счет средств районного бюджета</t>
  </si>
  <si>
    <t>1.2.23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</si>
  <si>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за счет средств краевого бюджета</t>
  </si>
  <si>
    <t>0120015980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</si>
  <si>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за счет средств местного бюджета</t>
  </si>
  <si>
    <t>1.2.24</t>
  </si>
  <si>
    <t>01200S8400</t>
  </si>
  <si>
    <t>Реализация мероприятий, направленных на развитие и повышение качества работы муниципальных учреждений, предоставление новых муниципальных услуг, повышение их качества за счет средств местного бюджета</t>
  </si>
  <si>
    <t>1.2.25</t>
  </si>
  <si>
    <t>012Е151690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</si>
  <si>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за счет средств федерального бюджета</t>
  </si>
  <si>
    <t>1.2.26</t>
  </si>
  <si>
    <t>Мероприятия по созданию (обновлению)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местности, за счет средств районного бюджета</t>
  </si>
  <si>
    <t>0120082340</t>
  </si>
  <si>
    <t>1.2.27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</si>
  <si>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за счет средств местного бюджета</t>
  </si>
  <si>
    <t>012Е250970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</si>
  <si>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за счет средств федерального бюджета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</si>
  <si>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за счет средств краевого бюджета</t>
  </si>
  <si>
    <t>1.2.28</t>
  </si>
  <si>
    <t xml:space="preserve">Внедрение целевой модели цифровой образовательной среды в общеобразовательных организациях и профессиональных образовательных организациях за счет средств краевого бюджета </t>
  </si>
  <si>
    <t>012Е45210</t>
  </si>
  <si>
    <t xml:space="preserve">Внедрение целевой модели цифровой образовательной среды в общеобразовательных организациях и профессиональных образовательных организациях за счет средств местного бюджета </t>
  </si>
  <si>
    <t xml:space="preserve">Внедрение целевой модели цифровой образовательной среды в общеобразовательных организациях и профессиональных образовательных организациях за счет средств федерального бюджета </t>
  </si>
  <si>
    <t>1.2.29</t>
  </si>
  <si>
    <t>Реализация мероприятий за счет средств, полученных за содействие развитию налогового потенциала</t>
  </si>
  <si>
    <t>01200S7450</t>
  </si>
  <si>
    <t>«Обеспечение реализации муниципальной программы и прочие мероприятия в области образования»</t>
  </si>
  <si>
    <t>1.3.1</t>
  </si>
  <si>
    <t>Мероприятие подпрограммы «Обеспечение реализации муниципальной программы и прочие мероприятия в области образования»</t>
  </si>
  <si>
    <t>0130010210</t>
  </si>
  <si>
    <t>0130010490</t>
  </si>
  <si>
    <t>1.3.2.</t>
  </si>
  <si>
    <t>Мероприятие подпрограммы "Обеспечение реализации муниципальной программы и прочие мероприятия в области образования"</t>
  </si>
  <si>
    <t>Руководство и управление в сфере установленных функций органов местного самоуправления</t>
  </si>
  <si>
    <t>0130080210</t>
  </si>
  <si>
    <t>122</t>
  </si>
  <si>
    <t>0130010380</t>
  </si>
  <si>
    <t>0130010390</t>
  </si>
  <si>
    <t>0130010310</t>
  </si>
  <si>
    <t>013008061</t>
  </si>
  <si>
    <t>112</t>
  </si>
  <si>
    <t>1.3.3.</t>
  </si>
  <si>
    <t>0130010360</t>
  </si>
  <si>
    <t>1.3.4.</t>
  </si>
  <si>
    <t>0130010350</t>
  </si>
  <si>
    <t>1.3.5.</t>
  </si>
  <si>
    <t xml:space="preserve">Осуществление государственных полномочий по организации и осуществлению деятельности по опеке и попечительству в отношении несовершеннолетних </t>
  </si>
  <si>
    <t>0130075520</t>
  </si>
  <si>
    <t>1.3.6.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</si>
  <si>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</t>
  </si>
  <si>
    <t>1004</t>
  </si>
  <si>
    <t>01300R0820</t>
  </si>
  <si>
    <t>0130075870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</si>
  <si>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федерального бюджета</t>
  </si>
  <si>
    <t>М.В. Пугачев</t>
  </si>
  <si>
    <t>И.о. Руководителя управления                                                                                                                        Т.В. Спирина</t>
  </si>
  <si>
    <t>Приложение № 12</t>
  </si>
  <si>
    <t>к Порядку принятия решений о разработке муниципальных программ Емельяновского района, их формирования и реализации</t>
  </si>
  <si>
    <t>об использовании бюджетных ассигнований районного бюджета</t>
  </si>
  <si>
    <t>и иных средств на реализацию программы с указанием плановых</t>
  </si>
  <si>
    <t>и фактических значений</t>
  </si>
  <si>
    <t>тыс. рублей</t>
  </si>
  <si>
    <t>Статус</t>
  </si>
  <si>
    <t>Наименование муниципальной программы, подпрограммы муниципальной программы</t>
  </si>
  <si>
    <t>Источники финансирования</t>
  </si>
  <si>
    <t>2019 год предшествующий текущему году</t>
  </si>
  <si>
    <t>2020 текущий год реализации программы</t>
  </si>
  <si>
    <t>январь - июнь</t>
  </si>
  <si>
    <t>Всего</t>
  </si>
  <si>
    <t>в том числе:</t>
  </si>
  <si>
    <t>федеральный бюджет</t>
  </si>
  <si>
    <t>краевой бюджет</t>
  </si>
  <si>
    <t>районный бюджет</t>
  </si>
  <si>
    <t>внебюджетные источники</t>
  </si>
  <si>
    <t>бюджеты поселений</t>
  </si>
  <si>
    <t>юридические лица</t>
  </si>
  <si>
    <t>И.о. Руководителя управления                                                                                                   Т.В. Спирина</t>
  </si>
  <si>
    <t>Приложение № 15 к Порядку принятия решений о разработке муниципальных программ Емельяновского района, их формирования и реализации
к муниципальной программе Емельяновского района «Развитие образования Емельяновского района»</t>
  </si>
  <si>
    <t>Информация о сводных показателях муниципальных заданий</t>
  </si>
  <si>
    <t>Наименование муниципальной услуги (работы)</t>
  </si>
  <si>
    <t>Содержание муниципальной услуги (работы)</t>
  </si>
  <si>
    <t>Наименование и значение показателя объема муниципальной услуги (работы)</t>
  </si>
  <si>
    <t>2020 отчетный год реализации муниципальной программы Емельяновского района</t>
  </si>
  <si>
    <t>Реализация основных общеобразовательных программ дошкольного образования</t>
  </si>
  <si>
    <t>От 3 лет до 8 лет</t>
  </si>
  <si>
    <t xml:space="preserve">Число обучающихся (человек); </t>
  </si>
  <si>
    <t>Расходы районного бюджета на оказание (выполнение) муниципальной услуги (работы), тыс.руб.</t>
  </si>
  <si>
    <t>адаптированная образовательная программа</t>
  </si>
  <si>
    <t>Присмотр и уход</t>
  </si>
  <si>
    <t>Число детей (человек)</t>
  </si>
  <si>
    <t>ГКП- 76</t>
  </si>
  <si>
    <t>Реализация основных общеобразовательных программ начального общего образования</t>
  </si>
  <si>
    <t>проходящие обучение по состоянию здоровья на дому</t>
  </si>
  <si>
    <t>Число обучающихся (человек)</t>
  </si>
  <si>
    <t>обучающиеся с ограниченными возможностями здоровья (ОВЗ)</t>
  </si>
  <si>
    <t>не указано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</si>
  <si>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</si>
  <si>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</si>
  <si>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Реализация дополнительных  общеразвивающих программ</t>
  </si>
  <si>
    <t>физкультурно-спортивной</t>
  </si>
  <si>
    <t>Число обучющихся (человек)</t>
  </si>
  <si>
    <t>социально- педагогическое</t>
  </si>
  <si>
    <t>И о. Руководителя</t>
  </si>
  <si>
    <t>Т.В. Спирина</t>
  </si>
  <si>
    <t>ДОУ</t>
  </si>
  <si>
    <t>СОШ</t>
  </si>
  <si>
    <t>Доп.обр</t>
  </si>
</sst>
</file>

<file path=xl/styles.xml><?xml version="1.0" encoding="utf-8"?>
<styleSheet xmlns="http://schemas.openxmlformats.org/spreadsheetml/2006/main">
  <numFmts count="8">
    <numFmt numFmtId="43" formatCode="_-* #,##0.00\ _₽_-;\-* #,##0.00\ _₽_-;_-* &quot;-&quot;??\ _₽_-;_-@_-"/>
    <numFmt numFmtId="164" formatCode="0.0"/>
    <numFmt numFmtId="165" formatCode="0.00000"/>
    <numFmt numFmtId="166" formatCode="_-* #,##0.00_р_._-;\-* #,##0.00_р_._-;_-* &quot;-&quot;??_р_._-;_-@_-"/>
    <numFmt numFmtId="167" formatCode="_-* #,##0.00000_р_._-;\-* #,##0.00000_р_._-;_-* &quot;-&quot;??_р_._-;_-@_-"/>
    <numFmt numFmtId="168" formatCode="_-* #,##0.0000_р_._-;\-* #,##0.0000_р_._-;_-* &quot;-&quot;??_р_._-;_-@_-"/>
    <numFmt numFmtId="169" formatCode="_-* #,##0.000_р_._-;\-* #,##0.000_р_._-;_-* &quot;-&quot;??_р_._-;_-@_-"/>
    <numFmt numFmtId="170" formatCode="0.00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4" fillId="0" borderId="0"/>
    <xf numFmtId="43" fontId="7" fillId="0" borderId="0" applyFont="0" applyFill="0" applyBorder="0" applyAlignment="0" applyProtection="0"/>
  </cellStyleXfs>
  <cellXfs count="295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0" fillId="0" borderId="4" xfId="0" applyBorder="1" applyAlignment="1"/>
    <xf numFmtId="0" fontId="0" fillId="0" borderId="2" xfId="0" applyBorder="1" applyAlignment="1"/>
    <xf numFmtId="0" fontId="3" fillId="0" borderId="1" xfId="0" applyFont="1" applyBorder="1" applyAlignment="1">
      <alignment vertical="top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3" fillId="0" borderId="3" xfId="0" applyFont="1" applyBorder="1" applyAlignment="1"/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5" fillId="0" borderId="5" xfId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7" fontId="9" fillId="2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2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7" fontId="9" fillId="0" borderId="1" xfId="2" applyNumberFormat="1" applyFont="1" applyBorder="1" applyAlignment="1">
      <alignment horizontal="center" vertical="center" wrapText="1"/>
    </xf>
    <xf numFmtId="166" fontId="9" fillId="2" borderId="1" xfId="2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68" fontId="9" fillId="2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169" fontId="9" fillId="2" borderId="1" xfId="2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/>
    <xf numFmtId="49" fontId="10" fillId="2" borderId="1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49" fontId="9" fillId="0" borderId="6" xfId="0" applyNumberFormat="1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0" borderId="6" xfId="0" applyFont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wrapText="1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0" fillId="2" borderId="6" xfId="0" applyNumberFormat="1" applyFont="1" applyFill="1" applyBorder="1" applyAlignment="1">
      <alignment horizontal="left" wrapText="1"/>
    </xf>
    <xf numFmtId="49" fontId="9" fillId="0" borderId="7" xfId="0" applyNumberFormat="1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49" fontId="9" fillId="2" borderId="9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/>
    </xf>
    <xf numFmtId="165" fontId="9" fillId="2" borderId="2" xfId="0" applyNumberFormat="1" applyFont="1" applyFill="1" applyBorder="1"/>
    <xf numFmtId="165" fontId="9" fillId="2" borderId="1" xfId="0" applyNumberFormat="1" applyFont="1" applyFill="1" applyBorder="1"/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0" borderId="1" xfId="0" applyFont="1" applyBorder="1"/>
    <xf numFmtId="0" fontId="0" fillId="2" borderId="1" xfId="0" applyFill="1" applyBorder="1"/>
    <xf numFmtId="0" fontId="1" fillId="2" borderId="0" xfId="0" applyFont="1" applyFill="1"/>
    <xf numFmtId="0" fontId="3" fillId="0" borderId="3" xfId="0" applyFont="1" applyBorder="1" applyAlignment="1">
      <alignment wrapText="1"/>
    </xf>
    <xf numFmtId="0" fontId="0" fillId="0" borderId="4" xfId="0" applyBorder="1" applyAlignment="1"/>
    <xf numFmtId="0" fontId="0" fillId="0" borderId="2" xfId="0" applyBorder="1" applyAlignment="1"/>
    <xf numFmtId="0" fontId="3" fillId="0" borderId="3" xfId="0" applyFont="1" applyBorder="1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vertical="top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4" xfId="0" applyFont="1" applyBorder="1" applyAlignment="1"/>
    <xf numFmtId="0" fontId="3" fillId="0" borderId="2" xfId="0" applyFont="1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/>
    <xf numFmtId="0" fontId="0" fillId="2" borderId="6" xfId="0" applyFill="1" applyBorder="1" applyAlignment="1"/>
    <xf numFmtId="0" fontId="9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0" fillId="0" borderId="7" xfId="0" applyBorder="1" applyAlignment="1"/>
    <xf numFmtId="0" fontId="0" fillId="0" borderId="6" xfId="0" applyBorder="1" applyAlignment="1"/>
    <xf numFmtId="0" fontId="9" fillId="2" borderId="5" xfId="0" applyFont="1" applyFill="1" applyBorder="1" applyAlignment="1">
      <alignment vertical="top" wrapText="1"/>
    </xf>
    <xf numFmtId="0" fontId="0" fillId="2" borderId="10" xfId="0" applyFill="1" applyBorder="1" applyAlignment="1"/>
    <xf numFmtId="0" fontId="9" fillId="2" borderId="8" xfId="0" applyFont="1" applyFill="1" applyBorder="1" applyAlignment="1">
      <alignment horizontal="left" vertical="top" wrapText="1"/>
    </xf>
    <xf numFmtId="0" fontId="0" fillId="2" borderId="0" xfId="0" applyFill="1" applyBorder="1"/>
    <xf numFmtId="0" fontId="0" fillId="2" borderId="9" xfId="0" applyFill="1" applyBorder="1"/>
    <xf numFmtId="0" fontId="0" fillId="2" borderId="11" xfId="0" applyFill="1" applyBorder="1" applyAlignment="1"/>
    <xf numFmtId="49" fontId="9" fillId="0" borderId="5" xfId="0" applyNumberFormat="1" applyFont="1" applyBorder="1" applyAlignment="1">
      <alignment horizontal="left" vertical="top" wrapText="1"/>
    </xf>
    <xf numFmtId="49" fontId="9" fillId="0" borderId="7" xfId="0" applyNumberFormat="1" applyFont="1" applyBorder="1" applyAlignment="1">
      <alignment horizontal="left" vertical="top" wrapText="1"/>
    </xf>
    <xf numFmtId="49" fontId="9" fillId="0" borderId="6" xfId="0" applyNumberFormat="1" applyFont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0" fillId="2" borderId="6" xfId="0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top" wrapText="1"/>
    </xf>
    <xf numFmtId="49" fontId="0" fillId="0" borderId="7" xfId="0" applyNumberFormat="1" applyBorder="1" applyAlignment="1">
      <alignment horizontal="center" vertical="top" wrapText="1"/>
    </xf>
    <xf numFmtId="49" fontId="0" fillId="0" borderId="6" xfId="0" applyNumberFormat="1" applyBorder="1" applyAlignment="1">
      <alignment horizontal="center" vertical="top" wrapText="1"/>
    </xf>
    <xf numFmtId="0" fontId="9" fillId="2" borderId="7" xfId="0" applyFont="1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49" fontId="9" fillId="0" borderId="5" xfId="0" applyNumberFormat="1" applyFont="1" applyBorder="1" applyAlignment="1">
      <alignment vertical="center" wrapText="1"/>
    </xf>
    <xf numFmtId="49" fontId="9" fillId="0" borderId="6" xfId="0" applyNumberFormat="1" applyFont="1" applyBorder="1" applyAlignment="1">
      <alignment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0" fillId="2" borderId="5" xfId="0" applyNumberFormat="1" applyFont="1" applyFill="1" applyBorder="1" applyAlignment="1">
      <alignment horizontal="left" vertical="center" wrapText="1"/>
    </xf>
    <xf numFmtId="0" fontId="10" fillId="2" borderId="6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49" fontId="9" fillId="0" borderId="7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167" fontId="9" fillId="2" borderId="5" xfId="2" applyNumberFormat="1" applyFont="1" applyFill="1" applyBorder="1" applyAlignment="1">
      <alignment horizontal="center" vertical="center" wrapText="1"/>
    </xf>
    <xf numFmtId="167" fontId="9" fillId="2" borderId="7" xfId="2" applyNumberFormat="1" applyFont="1" applyFill="1" applyBorder="1" applyAlignment="1">
      <alignment horizontal="center" vertical="center" wrapText="1"/>
    </xf>
    <xf numFmtId="167" fontId="9" fillId="2" borderId="6" xfId="2" applyNumberFormat="1" applyFont="1" applyFill="1" applyBorder="1" applyAlignment="1">
      <alignment horizontal="center" vertical="center" wrapText="1"/>
    </xf>
    <xf numFmtId="167" fontId="0" fillId="2" borderId="6" xfId="0" applyNumberFormat="1" applyFill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 vertical="center" wrapText="1"/>
    </xf>
    <xf numFmtId="167" fontId="0" fillId="2" borderId="7" xfId="0" applyNumberForma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left" wrapText="1"/>
    </xf>
    <xf numFmtId="49" fontId="0" fillId="0" borderId="7" xfId="0" applyNumberFormat="1" applyBorder="1" applyAlignment="1">
      <alignment horizontal="left" wrapText="1"/>
    </xf>
    <xf numFmtId="49" fontId="0" fillId="0" borderId="6" xfId="0" applyNumberFormat="1" applyBorder="1" applyAlignment="1">
      <alignment horizontal="left" wrapText="1"/>
    </xf>
    <xf numFmtId="0" fontId="9" fillId="0" borderId="5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165" fontId="9" fillId="2" borderId="6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5" xfId="0" applyNumberFormat="1" applyBorder="1" applyAlignment="1">
      <alignment horizontal="left" wrapText="1"/>
    </xf>
    <xf numFmtId="0" fontId="0" fillId="0" borderId="6" xfId="0" applyNumberFormat="1" applyBorder="1" applyAlignment="1">
      <alignment horizontal="left" wrapText="1"/>
    </xf>
    <xf numFmtId="0" fontId="0" fillId="0" borderId="6" xfId="0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49" fontId="0" fillId="0" borderId="5" xfId="0" applyNumberFormat="1" applyBorder="1" applyAlignment="1">
      <alignment horizontal="left"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9" fontId="9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indent="15"/>
    </xf>
    <xf numFmtId="0" fontId="8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justify"/>
    </xf>
    <xf numFmtId="0" fontId="8" fillId="0" borderId="0" xfId="0" applyFont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165" fontId="9" fillId="2" borderId="1" xfId="0" applyNumberFormat="1" applyFont="1" applyFill="1" applyBorder="1" applyAlignment="1">
      <alignment vertical="top" wrapText="1"/>
    </xf>
    <xf numFmtId="165" fontId="9" fillId="0" borderId="1" xfId="0" applyNumberFormat="1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166" fontId="9" fillId="0" borderId="1" xfId="2" applyNumberFormat="1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70" fontId="0" fillId="2" borderId="0" xfId="0" applyNumberFormat="1" applyFill="1"/>
    <xf numFmtId="0" fontId="11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0" fontId="10" fillId="2" borderId="1" xfId="0" applyNumberFormat="1" applyFont="1" applyFill="1" applyBorder="1" applyAlignment="1">
      <alignment horizontal="center" vertical="center"/>
    </xf>
    <xf numFmtId="165" fontId="0" fillId="0" borderId="0" xfId="0" applyNumberFormat="1" applyFill="1"/>
    <xf numFmtId="2" fontId="0" fillId="0" borderId="0" xfId="0" applyNumberFormat="1" applyFill="1"/>
    <xf numFmtId="170" fontId="0" fillId="0" borderId="0" xfId="0" applyNumberFormat="1" applyFill="1"/>
    <xf numFmtId="0" fontId="10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/>
    </xf>
    <xf numFmtId="165" fontId="9" fillId="0" borderId="0" xfId="0" applyNumberFormat="1" applyFont="1" applyFill="1"/>
    <xf numFmtId="165" fontId="9" fillId="2" borderId="0" xfId="0" applyNumberFormat="1" applyFont="1" applyFill="1"/>
    <xf numFmtId="1" fontId="9" fillId="2" borderId="0" xfId="0" applyNumberFormat="1" applyFont="1" applyFill="1"/>
    <xf numFmtId="165" fontId="0" fillId="2" borderId="0" xfId="0" applyNumberFormat="1" applyFill="1"/>
    <xf numFmtId="0" fontId="9" fillId="2" borderId="0" xfId="0" applyFont="1" applyFill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T60"/>
  <sheetViews>
    <sheetView zoomScale="83" zoomScaleNormal="83" workbookViewId="0">
      <selection activeCell="P26" sqref="P26"/>
    </sheetView>
  </sheetViews>
  <sheetFormatPr defaultRowHeight="15"/>
  <cols>
    <col min="1" max="1" width="6.42578125" customWidth="1"/>
    <col min="2" max="2" width="32.42578125" customWidth="1"/>
    <col min="4" max="4" width="11.140625" customWidth="1"/>
    <col min="10" max="10" width="9.140625" style="31"/>
    <col min="12" max="12" width="12.5703125" customWidth="1"/>
    <col min="13" max="13" width="28.85546875" customWidth="1"/>
  </cols>
  <sheetData>
    <row r="2" spans="1:20">
      <c r="M2" s="4" t="s">
        <v>3</v>
      </c>
    </row>
    <row r="3" spans="1:20" ht="57" customHeight="1">
      <c r="M3" s="6" t="s">
        <v>4</v>
      </c>
      <c r="N3" s="3"/>
      <c r="O3" s="3"/>
      <c r="P3" s="3"/>
      <c r="Q3" s="3"/>
      <c r="R3" s="3"/>
      <c r="S3" s="3"/>
      <c r="T3" s="3"/>
    </row>
    <row r="4" spans="1:20" ht="18" customHeight="1">
      <c r="A4" s="117" t="s">
        <v>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7"/>
      <c r="O4" s="7"/>
      <c r="P4" s="7"/>
    </row>
    <row r="5" spans="1:20" ht="60.75" customHeight="1">
      <c r="A5" s="117" t="s">
        <v>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7"/>
      <c r="O5" s="7"/>
      <c r="P5" s="7"/>
    </row>
    <row r="6" spans="1:20" ht="30" customHeight="1">
      <c r="A6" s="123" t="s">
        <v>0</v>
      </c>
      <c r="B6" s="123" t="s">
        <v>6</v>
      </c>
      <c r="C6" s="123" t="s">
        <v>8</v>
      </c>
      <c r="D6" s="123" t="s">
        <v>9</v>
      </c>
      <c r="E6" s="123" t="s">
        <v>88</v>
      </c>
      <c r="F6" s="123"/>
      <c r="G6" s="124" t="s">
        <v>89</v>
      </c>
      <c r="H6" s="126"/>
      <c r="I6" s="126"/>
      <c r="J6" s="125"/>
      <c r="K6" s="123" t="s">
        <v>10</v>
      </c>
      <c r="L6" s="123"/>
      <c r="M6" s="123" t="s">
        <v>11</v>
      </c>
    </row>
    <row r="7" spans="1:20" ht="24.6" customHeight="1">
      <c r="A7" s="123"/>
      <c r="B7" s="123"/>
      <c r="C7" s="123"/>
      <c r="D7" s="123"/>
      <c r="E7" s="123"/>
      <c r="F7" s="123"/>
      <c r="G7" s="124" t="s">
        <v>12</v>
      </c>
      <c r="H7" s="125"/>
      <c r="I7" s="124" t="s">
        <v>13</v>
      </c>
      <c r="J7" s="125"/>
      <c r="K7" s="121" t="s">
        <v>87</v>
      </c>
      <c r="L7" s="121" t="s">
        <v>90</v>
      </c>
      <c r="M7" s="123"/>
    </row>
    <row r="8" spans="1:20" ht="31.5" customHeight="1">
      <c r="A8" s="123"/>
      <c r="B8" s="123"/>
      <c r="C8" s="123"/>
      <c r="D8" s="123"/>
      <c r="E8" s="12" t="s">
        <v>1</v>
      </c>
      <c r="F8" s="12" t="s">
        <v>2</v>
      </c>
      <c r="G8" s="12" t="s">
        <v>1</v>
      </c>
      <c r="H8" s="12" t="s">
        <v>2</v>
      </c>
      <c r="I8" s="12" t="s">
        <v>1</v>
      </c>
      <c r="J8" s="26" t="s">
        <v>2</v>
      </c>
      <c r="K8" s="122"/>
      <c r="L8" s="122"/>
      <c r="M8" s="123"/>
      <c r="Q8" s="5"/>
    </row>
    <row r="9" spans="1:20">
      <c r="A9" s="28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8">
        <v>7</v>
      </c>
      <c r="H9" s="28">
        <v>8</v>
      </c>
      <c r="I9" s="28">
        <v>9</v>
      </c>
      <c r="J9" s="32">
        <v>10</v>
      </c>
      <c r="K9" s="28">
        <v>11</v>
      </c>
      <c r="L9" s="28">
        <v>12</v>
      </c>
      <c r="M9" s="28">
        <v>13</v>
      </c>
    </row>
    <row r="10" spans="1:20" ht="35.25" customHeight="1">
      <c r="A10" s="24"/>
      <c r="B10" s="110" t="s">
        <v>14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20"/>
    </row>
    <row r="11" spans="1:20" ht="51">
      <c r="A11" s="25" t="s">
        <v>60</v>
      </c>
      <c r="B11" s="20" t="s">
        <v>15</v>
      </c>
      <c r="C11" s="10" t="s">
        <v>16</v>
      </c>
      <c r="D11" s="12" t="s">
        <v>17</v>
      </c>
      <c r="E11" s="12">
        <v>100</v>
      </c>
      <c r="F11" s="11">
        <v>100</v>
      </c>
      <c r="G11" s="12">
        <v>100</v>
      </c>
      <c r="H11" s="29">
        <v>100</v>
      </c>
      <c r="I11" s="12">
        <v>100</v>
      </c>
      <c r="J11" s="26">
        <v>100</v>
      </c>
      <c r="K11" s="12">
        <v>100</v>
      </c>
      <c r="L11" s="12">
        <v>100</v>
      </c>
      <c r="M11" s="28"/>
    </row>
    <row r="12" spans="1:20" ht="105" customHeight="1">
      <c r="A12" s="25" t="s">
        <v>61</v>
      </c>
      <c r="B12" s="21" t="s">
        <v>18</v>
      </c>
      <c r="C12" s="10" t="s">
        <v>16</v>
      </c>
      <c r="D12" s="12" t="s">
        <v>17</v>
      </c>
      <c r="E12" s="12">
        <v>65</v>
      </c>
      <c r="F12" s="12">
        <v>65</v>
      </c>
      <c r="G12" s="12">
        <v>65</v>
      </c>
      <c r="H12" s="12">
        <v>65</v>
      </c>
      <c r="I12" s="12">
        <v>65</v>
      </c>
      <c r="J12" s="26">
        <v>65</v>
      </c>
      <c r="K12" s="12">
        <v>75</v>
      </c>
      <c r="L12" s="12">
        <v>75</v>
      </c>
      <c r="M12" s="1"/>
    </row>
    <row r="13" spans="1:20" ht="102">
      <c r="A13" s="25" t="s">
        <v>62</v>
      </c>
      <c r="B13" s="14" t="s">
        <v>19</v>
      </c>
      <c r="C13" s="23" t="s">
        <v>16</v>
      </c>
      <c r="D13" s="13" t="s">
        <v>17</v>
      </c>
      <c r="E13" s="36">
        <v>1.41</v>
      </c>
      <c r="F13" s="27">
        <v>1.24</v>
      </c>
      <c r="G13" s="13">
        <v>1.41</v>
      </c>
      <c r="H13" s="27">
        <v>0</v>
      </c>
      <c r="I13" s="36">
        <v>1.41</v>
      </c>
      <c r="J13" s="45">
        <v>1.38</v>
      </c>
      <c r="K13" s="13">
        <v>1.36</v>
      </c>
      <c r="L13" s="27">
        <v>1.36</v>
      </c>
      <c r="M13" s="14"/>
    </row>
    <row r="14" spans="1:20" ht="102">
      <c r="A14" s="25" t="s">
        <v>63</v>
      </c>
      <c r="B14" s="14" t="s">
        <v>20</v>
      </c>
      <c r="C14" s="10" t="s">
        <v>16</v>
      </c>
      <c r="D14" s="12" t="s">
        <v>17</v>
      </c>
      <c r="E14" s="12">
        <v>85.4</v>
      </c>
      <c r="F14" s="26">
        <v>76.790000000000006</v>
      </c>
      <c r="G14" s="12">
        <v>90</v>
      </c>
      <c r="H14" s="26">
        <v>76.790000000000006</v>
      </c>
      <c r="I14" s="26">
        <v>90</v>
      </c>
      <c r="J14" s="26">
        <v>76.790000000000006</v>
      </c>
      <c r="K14" s="12">
        <v>90</v>
      </c>
      <c r="L14" s="41">
        <v>90</v>
      </c>
      <c r="M14" s="46" t="s">
        <v>83</v>
      </c>
    </row>
    <row r="15" spans="1:20">
      <c r="A15" s="24"/>
      <c r="B15" s="113" t="s">
        <v>21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2"/>
    </row>
    <row r="16" spans="1:20">
      <c r="A16" s="24" t="s">
        <v>65</v>
      </c>
      <c r="B16" s="113" t="s">
        <v>22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2"/>
    </row>
    <row r="17" spans="1:13" ht="51">
      <c r="A17" s="24" t="s">
        <v>60</v>
      </c>
      <c r="B17" s="14" t="s">
        <v>23</v>
      </c>
      <c r="C17" s="14" t="s">
        <v>24</v>
      </c>
      <c r="D17" s="15" t="s">
        <v>25</v>
      </c>
      <c r="E17" s="15">
        <v>600</v>
      </c>
      <c r="F17" s="15">
        <v>600</v>
      </c>
      <c r="G17" s="15">
        <v>615</v>
      </c>
      <c r="H17" s="15">
        <v>600</v>
      </c>
      <c r="I17" s="15">
        <v>615</v>
      </c>
      <c r="J17" s="33">
        <v>600</v>
      </c>
      <c r="K17" s="15">
        <v>615</v>
      </c>
      <c r="L17" s="15">
        <v>615</v>
      </c>
      <c r="M17" s="1"/>
    </row>
    <row r="18" spans="1:13">
      <c r="A18" s="24" t="s">
        <v>64</v>
      </c>
      <c r="B18" s="113" t="s">
        <v>26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2"/>
    </row>
    <row r="19" spans="1:13" ht="153">
      <c r="A19" s="24" t="s">
        <v>66</v>
      </c>
      <c r="B19" s="16" t="s">
        <v>27</v>
      </c>
      <c r="C19" s="18" t="s">
        <v>16</v>
      </c>
      <c r="D19" s="12">
        <v>0.04</v>
      </c>
      <c r="E19" s="12">
        <v>100</v>
      </c>
      <c r="F19" s="12">
        <v>100</v>
      </c>
      <c r="G19" s="12">
        <v>100</v>
      </c>
      <c r="H19" s="12">
        <v>100</v>
      </c>
      <c r="I19" s="12">
        <v>100</v>
      </c>
      <c r="J19" s="26">
        <v>100</v>
      </c>
      <c r="K19" s="12">
        <v>100</v>
      </c>
      <c r="L19" s="12">
        <v>100</v>
      </c>
      <c r="M19" s="1"/>
    </row>
    <row r="20" spans="1:13">
      <c r="A20" s="24"/>
      <c r="B20" s="113" t="s">
        <v>28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2"/>
    </row>
    <row r="21" spans="1:13">
      <c r="A21" s="24" t="s">
        <v>65</v>
      </c>
      <c r="B21" s="17" t="s">
        <v>29</v>
      </c>
      <c r="C21" s="8"/>
      <c r="D21" s="8"/>
      <c r="E21" s="8"/>
      <c r="F21" s="8"/>
      <c r="G21" s="8"/>
      <c r="H21" s="8"/>
      <c r="I21" s="8"/>
      <c r="J21" s="34"/>
      <c r="K21" s="8"/>
      <c r="L21" s="8"/>
      <c r="M21" s="9"/>
    </row>
    <row r="22" spans="1:13" ht="124.15" customHeight="1">
      <c r="A22" s="25" t="s">
        <v>60</v>
      </c>
      <c r="B22" s="14" t="s">
        <v>30</v>
      </c>
      <c r="C22" s="12" t="s">
        <v>16</v>
      </c>
      <c r="D22" s="12">
        <v>0.05</v>
      </c>
      <c r="E22" s="37">
        <v>2.56</v>
      </c>
      <c r="F22" s="26">
        <v>2.56</v>
      </c>
      <c r="G22" s="12">
        <v>0</v>
      </c>
      <c r="H22" s="12">
        <v>0</v>
      </c>
      <c r="I22" s="12">
        <v>0</v>
      </c>
      <c r="J22" s="26">
        <v>0</v>
      </c>
      <c r="K22" s="12">
        <v>0</v>
      </c>
      <c r="L22" s="12">
        <v>0</v>
      </c>
      <c r="M22" s="40"/>
    </row>
    <row r="23" spans="1:13" ht="103.5" customHeight="1">
      <c r="A23" s="25" t="s">
        <v>61</v>
      </c>
      <c r="B23" s="14" t="s">
        <v>31</v>
      </c>
      <c r="C23" s="12" t="s">
        <v>16</v>
      </c>
      <c r="D23" s="12">
        <v>0.03</v>
      </c>
      <c r="E23" s="12">
        <v>90.5</v>
      </c>
      <c r="F23" s="12">
        <v>90.5</v>
      </c>
      <c r="G23" s="12">
        <v>90.5</v>
      </c>
      <c r="H23" s="12">
        <v>90.5</v>
      </c>
      <c r="I23" s="12">
        <v>90.5</v>
      </c>
      <c r="J23" s="26">
        <v>85.7</v>
      </c>
      <c r="K23" s="12">
        <v>90.5</v>
      </c>
      <c r="L23" s="12">
        <v>90.5</v>
      </c>
      <c r="M23" s="2"/>
    </row>
    <row r="24" spans="1:13" ht="51.75">
      <c r="A24" s="25" t="s">
        <v>62</v>
      </c>
      <c r="B24" s="19" t="s">
        <v>32</v>
      </c>
      <c r="C24" s="12" t="s">
        <v>16</v>
      </c>
      <c r="D24" s="12">
        <v>0.05</v>
      </c>
      <c r="E24" s="12">
        <v>100</v>
      </c>
      <c r="F24" s="12">
        <v>100</v>
      </c>
      <c r="G24" s="12">
        <v>100</v>
      </c>
      <c r="H24" s="12">
        <v>100</v>
      </c>
      <c r="I24" s="12">
        <v>100</v>
      </c>
      <c r="J24" s="26">
        <v>100</v>
      </c>
      <c r="K24" s="12">
        <v>100</v>
      </c>
      <c r="L24" s="12">
        <v>100</v>
      </c>
      <c r="M24" s="2"/>
    </row>
    <row r="25" spans="1:13" ht="77.25">
      <c r="A25" s="25" t="s">
        <v>63</v>
      </c>
      <c r="B25" s="19" t="s">
        <v>33</v>
      </c>
      <c r="C25" s="12" t="s">
        <v>16</v>
      </c>
      <c r="D25" s="12">
        <v>0.04</v>
      </c>
      <c r="E25" s="12">
        <v>1</v>
      </c>
      <c r="F25" s="26">
        <v>0.7</v>
      </c>
      <c r="G25" s="12">
        <v>1</v>
      </c>
      <c r="H25" s="26">
        <v>0</v>
      </c>
      <c r="I25" s="12">
        <v>1</v>
      </c>
      <c r="J25" s="26">
        <v>0</v>
      </c>
      <c r="K25" s="12">
        <v>1</v>
      </c>
      <c r="L25" s="12">
        <v>1</v>
      </c>
      <c r="M25" s="14"/>
    </row>
    <row r="26" spans="1:13" ht="77.25">
      <c r="A26" s="25" t="s">
        <v>67</v>
      </c>
      <c r="B26" s="19" t="s">
        <v>34</v>
      </c>
      <c r="C26" s="12" t="s">
        <v>16</v>
      </c>
      <c r="D26" s="12">
        <v>0.04</v>
      </c>
      <c r="E26" s="12">
        <v>13</v>
      </c>
      <c r="F26" s="26">
        <v>28.7</v>
      </c>
      <c r="G26" s="12">
        <v>13</v>
      </c>
      <c r="H26" s="26">
        <v>28.7</v>
      </c>
      <c r="I26" s="12">
        <v>13</v>
      </c>
      <c r="J26" s="26">
        <v>34.6</v>
      </c>
      <c r="K26" s="12">
        <v>13</v>
      </c>
      <c r="L26" s="12">
        <v>13</v>
      </c>
      <c r="M26" s="14" t="s">
        <v>84</v>
      </c>
    </row>
    <row r="27" spans="1:13">
      <c r="A27" s="24" t="s">
        <v>64</v>
      </c>
      <c r="B27" s="113" t="s">
        <v>35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2"/>
    </row>
    <row r="28" spans="1:13" ht="142.5" customHeight="1">
      <c r="A28" s="24" t="s">
        <v>66</v>
      </c>
      <c r="B28" s="14" t="s">
        <v>36</v>
      </c>
      <c r="C28" s="13" t="s">
        <v>16</v>
      </c>
      <c r="D28" s="13">
        <v>0.04</v>
      </c>
      <c r="E28" s="13">
        <v>100</v>
      </c>
      <c r="F28" s="13">
        <v>100</v>
      </c>
      <c r="G28" s="13">
        <v>100</v>
      </c>
      <c r="H28" s="13">
        <v>100</v>
      </c>
      <c r="I28" s="13">
        <v>100</v>
      </c>
      <c r="J28" s="27">
        <v>100</v>
      </c>
      <c r="K28" s="13">
        <v>100</v>
      </c>
      <c r="L28" s="13">
        <v>100</v>
      </c>
      <c r="M28" s="2"/>
    </row>
    <row r="29" spans="1:13" ht="90">
      <c r="A29" s="24" t="s">
        <v>68</v>
      </c>
      <c r="B29" s="19" t="s">
        <v>37</v>
      </c>
      <c r="C29" s="12" t="s">
        <v>16</v>
      </c>
      <c r="D29" s="12">
        <v>0.03</v>
      </c>
      <c r="E29" s="12">
        <v>100</v>
      </c>
      <c r="F29" s="12">
        <v>100</v>
      </c>
      <c r="G29" s="12">
        <v>100</v>
      </c>
      <c r="H29" s="12">
        <v>100</v>
      </c>
      <c r="I29" s="12">
        <v>100</v>
      </c>
      <c r="J29" s="26">
        <v>100</v>
      </c>
      <c r="K29" s="12">
        <v>100</v>
      </c>
      <c r="L29" s="12">
        <v>100</v>
      </c>
      <c r="M29" s="2"/>
    </row>
    <row r="30" spans="1:13">
      <c r="A30" s="24" t="s">
        <v>69</v>
      </c>
      <c r="B30" s="110" t="s">
        <v>38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2"/>
    </row>
    <row r="31" spans="1:13" ht="64.5">
      <c r="A31" s="24" t="s">
        <v>70</v>
      </c>
      <c r="B31" s="19" t="s">
        <v>39</v>
      </c>
      <c r="C31" s="12" t="s">
        <v>16</v>
      </c>
      <c r="D31" s="12">
        <v>3.5000000000000003E-2</v>
      </c>
      <c r="E31" s="12">
        <v>77</v>
      </c>
      <c r="F31" s="12">
        <v>41</v>
      </c>
      <c r="G31" s="12">
        <v>36.799999999999997</v>
      </c>
      <c r="H31" s="26">
        <v>45.7</v>
      </c>
      <c r="I31" s="12">
        <v>36.799999999999997</v>
      </c>
      <c r="J31" s="26">
        <v>41.22</v>
      </c>
      <c r="K31" s="12">
        <v>36.799999999999997</v>
      </c>
      <c r="L31" s="12">
        <v>36.799999999999997</v>
      </c>
      <c r="M31" s="46" t="s">
        <v>102</v>
      </c>
    </row>
    <row r="32" spans="1:13" ht="102.75">
      <c r="A32" s="24" t="s">
        <v>71</v>
      </c>
      <c r="B32" s="19" t="s">
        <v>40</v>
      </c>
      <c r="C32" s="12" t="s">
        <v>16</v>
      </c>
      <c r="D32" s="12">
        <v>0.04</v>
      </c>
      <c r="E32" s="12">
        <v>55</v>
      </c>
      <c r="F32" s="12">
        <v>45</v>
      </c>
      <c r="G32" s="12">
        <v>55</v>
      </c>
      <c r="H32" s="26">
        <v>45</v>
      </c>
      <c r="I32" s="12">
        <v>55</v>
      </c>
      <c r="J32" s="26">
        <v>45</v>
      </c>
      <c r="K32" s="12">
        <v>55</v>
      </c>
      <c r="L32" s="12">
        <v>55</v>
      </c>
      <c r="M32" s="14" t="s">
        <v>80</v>
      </c>
    </row>
    <row r="33" spans="1:13" ht="90">
      <c r="A33" s="24" t="s">
        <v>72</v>
      </c>
      <c r="B33" s="19" t="s">
        <v>41</v>
      </c>
      <c r="C33" s="12" t="s">
        <v>16</v>
      </c>
      <c r="D33" s="12">
        <v>0.05</v>
      </c>
      <c r="E33" s="12">
        <v>95.5</v>
      </c>
      <c r="F33" s="12">
        <v>95</v>
      </c>
      <c r="G33" s="12">
        <v>95.5</v>
      </c>
      <c r="H33" s="12">
        <v>0.7</v>
      </c>
      <c r="I33" s="39">
        <v>95.5</v>
      </c>
      <c r="J33" s="26">
        <v>50</v>
      </c>
      <c r="K33" s="39">
        <v>95.5</v>
      </c>
      <c r="L33" s="41">
        <v>95</v>
      </c>
      <c r="M33" s="43" t="s">
        <v>98</v>
      </c>
    </row>
    <row r="34" spans="1:13" ht="166.5">
      <c r="A34" s="24" t="s">
        <v>73</v>
      </c>
      <c r="B34" s="42" t="s">
        <v>86</v>
      </c>
      <c r="C34" s="12" t="s">
        <v>16</v>
      </c>
      <c r="D34" s="12">
        <v>0.03</v>
      </c>
      <c r="E34" s="12">
        <v>5.5</v>
      </c>
      <c r="F34" s="12">
        <v>5.5</v>
      </c>
      <c r="G34" s="12">
        <v>5.5</v>
      </c>
      <c r="H34" s="12">
        <v>2.1</v>
      </c>
      <c r="I34" s="12">
        <v>5.5</v>
      </c>
      <c r="J34" s="26">
        <v>0.03</v>
      </c>
      <c r="K34" s="12">
        <v>5.5</v>
      </c>
      <c r="L34" s="12">
        <v>5.5</v>
      </c>
      <c r="M34" s="44" t="s">
        <v>98</v>
      </c>
    </row>
    <row r="35" spans="1:13">
      <c r="A35" s="24" t="s">
        <v>74</v>
      </c>
      <c r="B35" s="113" t="s">
        <v>42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2"/>
    </row>
    <row r="36" spans="1:13" ht="51">
      <c r="A36" s="24" t="s">
        <v>75</v>
      </c>
      <c r="B36" s="14" t="s">
        <v>43</v>
      </c>
      <c r="C36" s="12" t="s">
        <v>16</v>
      </c>
      <c r="D36" s="12">
        <v>0.04</v>
      </c>
      <c r="E36" s="12">
        <v>79</v>
      </c>
      <c r="F36" s="12">
        <v>71</v>
      </c>
      <c r="G36" s="12">
        <v>77</v>
      </c>
      <c r="H36" s="12">
        <v>0</v>
      </c>
      <c r="I36" s="12">
        <v>77</v>
      </c>
      <c r="J36" s="26">
        <v>0</v>
      </c>
      <c r="K36" s="12">
        <v>77</v>
      </c>
      <c r="L36" s="12">
        <v>77</v>
      </c>
      <c r="M36" s="44" t="s">
        <v>99</v>
      </c>
    </row>
    <row r="37" spans="1:13">
      <c r="A37" s="24"/>
      <c r="B37" s="110" t="s">
        <v>44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2"/>
      <c r="M37" s="2"/>
    </row>
    <row r="38" spans="1:13" ht="32.25" customHeight="1">
      <c r="A38" s="24" t="s">
        <v>65</v>
      </c>
      <c r="B38" s="114" t="s">
        <v>45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6"/>
      <c r="M38" s="2"/>
    </row>
    <row r="39" spans="1:13" ht="39">
      <c r="A39" s="24" t="s">
        <v>60</v>
      </c>
      <c r="B39" s="19" t="s">
        <v>46</v>
      </c>
      <c r="C39" s="12" t="s">
        <v>47</v>
      </c>
      <c r="D39" s="12"/>
      <c r="E39" s="12">
        <v>2</v>
      </c>
      <c r="F39" s="12">
        <v>2</v>
      </c>
      <c r="G39" s="12"/>
      <c r="H39" s="12"/>
      <c r="I39" s="12"/>
      <c r="J39" s="26"/>
      <c r="K39" s="12"/>
      <c r="L39" s="12"/>
      <c r="M39" s="2"/>
    </row>
    <row r="40" spans="1:13" ht="39">
      <c r="A40" s="24" t="s">
        <v>61</v>
      </c>
      <c r="B40" s="19" t="s">
        <v>48</v>
      </c>
      <c r="C40" s="12" t="s">
        <v>47</v>
      </c>
      <c r="D40" s="12"/>
      <c r="E40" s="12">
        <v>1</v>
      </c>
      <c r="F40" s="12">
        <v>2</v>
      </c>
      <c r="G40" s="12"/>
      <c r="H40" s="12"/>
      <c r="I40" s="37"/>
      <c r="J40" s="29"/>
      <c r="K40" s="12"/>
      <c r="L40" s="12"/>
      <c r="M40" s="2"/>
    </row>
    <row r="41" spans="1:13" ht="26.25">
      <c r="A41" s="24" t="s">
        <v>62</v>
      </c>
      <c r="B41" s="19" t="s">
        <v>49</v>
      </c>
      <c r="C41" s="12" t="s">
        <v>47</v>
      </c>
      <c r="D41" s="12"/>
      <c r="E41" s="12">
        <v>2</v>
      </c>
      <c r="F41" s="12">
        <v>2</v>
      </c>
      <c r="G41" s="12"/>
      <c r="H41" s="12"/>
      <c r="I41" s="12"/>
      <c r="J41" s="26"/>
      <c r="K41" s="12"/>
      <c r="L41" s="12"/>
      <c r="M41" s="2"/>
    </row>
    <row r="42" spans="1:13" ht="102.75">
      <c r="A42" s="24" t="s">
        <v>63</v>
      </c>
      <c r="B42" s="19" t="s">
        <v>50</v>
      </c>
      <c r="C42" s="12" t="s">
        <v>47</v>
      </c>
      <c r="D42" s="12"/>
      <c r="E42" s="12">
        <v>2</v>
      </c>
      <c r="F42" s="12">
        <v>2</v>
      </c>
      <c r="G42" s="12"/>
      <c r="H42" s="12"/>
      <c r="I42" s="12"/>
      <c r="J42" s="26"/>
      <c r="K42" s="12"/>
      <c r="L42" s="12"/>
      <c r="M42" s="2"/>
    </row>
    <row r="43" spans="1:13" ht="45" customHeight="1">
      <c r="A43" s="24" t="s">
        <v>103</v>
      </c>
      <c r="B43" s="19" t="s">
        <v>92</v>
      </c>
      <c r="C43" s="12" t="s">
        <v>47</v>
      </c>
      <c r="D43" s="12">
        <v>0.03</v>
      </c>
      <c r="E43" s="12"/>
      <c r="F43" s="12"/>
      <c r="G43" s="12">
        <v>5</v>
      </c>
      <c r="H43" s="12">
        <v>5</v>
      </c>
      <c r="I43" s="12">
        <v>5</v>
      </c>
      <c r="J43" s="26">
        <v>5</v>
      </c>
      <c r="K43" s="12">
        <v>5</v>
      </c>
      <c r="L43" s="12">
        <v>5</v>
      </c>
      <c r="M43" s="2"/>
    </row>
    <row r="44" spans="1:13" ht="45" customHeight="1">
      <c r="A44" s="24" t="s">
        <v>91</v>
      </c>
      <c r="B44" s="19" t="s">
        <v>94</v>
      </c>
      <c r="C44" s="12" t="s">
        <v>47</v>
      </c>
      <c r="D44" s="12">
        <v>0.04</v>
      </c>
      <c r="E44" s="12"/>
      <c r="F44" s="12"/>
      <c r="G44" s="12">
        <v>5</v>
      </c>
      <c r="H44" s="12">
        <v>5</v>
      </c>
      <c r="I44" s="12">
        <v>5</v>
      </c>
      <c r="J44" s="26">
        <v>5</v>
      </c>
      <c r="K44" s="12">
        <v>5</v>
      </c>
      <c r="L44" s="12">
        <v>5</v>
      </c>
      <c r="M44" s="2"/>
    </row>
    <row r="45" spans="1:13" ht="96" customHeight="1">
      <c r="A45" s="24" t="s">
        <v>93</v>
      </c>
      <c r="B45" s="19" t="s">
        <v>96</v>
      </c>
      <c r="C45" s="12" t="s">
        <v>47</v>
      </c>
      <c r="D45" s="12">
        <v>0.04</v>
      </c>
      <c r="E45" s="12"/>
      <c r="F45" s="12"/>
      <c r="G45" s="12">
        <v>5</v>
      </c>
      <c r="H45" s="12">
        <v>5</v>
      </c>
      <c r="I45" s="12">
        <v>5</v>
      </c>
      <c r="J45" s="26">
        <v>5</v>
      </c>
      <c r="K45" s="12">
        <v>5</v>
      </c>
      <c r="L45" s="12">
        <v>5</v>
      </c>
      <c r="M45" s="2"/>
    </row>
    <row r="46" spans="1:13" ht="96" customHeight="1">
      <c r="A46" s="24" t="s">
        <v>95</v>
      </c>
      <c r="B46" s="19" t="s">
        <v>97</v>
      </c>
      <c r="C46" s="12" t="s">
        <v>47</v>
      </c>
      <c r="D46" s="12">
        <v>0.04</v>
      </c>
      <c r="E46" s="12"/>
      <c r="F46" s="12"/>
      <c r="G46" s="12">
        <v>5</v>
      </c>
      <c r="H46" s="12">
        <v>5</v>
      </c>
      <c r="I46" s="12">
        <v>5</v>
      </c>
      <c r="J46" s="26">
        <v>5</v>
      </c>
      <c r="K46" s="12">
        <v>5</v>
      </c>
      <c r="L46" s="12">
        <v>5</v>
      </c>
      <c r="M46" s="2"/>
    </row>
    <row r="47" spans="1:13" ht="86.45" customHeight="1">
      <c r="A47" s="24" t="s">
        <v>104</v>
      </c>
      <c r="B47" s="14" t="s">
        <v>58</v>
      </c>
      <c r="C47" s="12" t="s">
        <v>53</v>
      </c>
      <c r="D47" s="12">
        <v>4.4999999999999998E-2</v>
      </c>
      <c r="E47" s="12">
        <v>1600</v>
      </c>
      <c r="F47" s="12">
        <v>754</v>
      </c>
      <c r="G47" s="12">
        <v>650</v>
      </c>
      <c r="H47" s="12">
        <v>374</v>
      </c>
      <c r="I47" s="12">
        <v>650</v>
      </c>
      <c r="J47" s="39">
        <v>239</v>
      </c>
      <c r="K47" s="12">
        <v>650</v>
      </c>
      <c r="L47" s="12">
        <v>650</v>
      </c>
      <c r="M47" s="43" t="s">
        <v>98</v>
      </c>
    </row>
    <row r="48" spans="1:13" ht="51.75">
      <c r="A48" s="24" t="s">
        <v>105</v>
      </c>
      <c r="B48" s="19" t="s">
        <v>59</v>
      </c>
      <c r="C48" s="12" t="s">
        <v>53</v>
      </c>
      <c r="D48" s="12">
        <v>0.04</v>
      </c>
      <c r="E48" s="12">
        <v>160</v>
      </c>
      <c r="F48" s="12">
        <v>203</v>
      </c>
      <c r="G48" s="12">
        <v>180</v>
      </c>
      <c r="H48" s="12">
        <v>93</v>
      </c>
      <c r="I48" s="12">
        <v>180</v>
      </c>
      <c r="J48" s="26">
        <v>79</v>
      </c>
      <c r="K48" s="12">
        <v>180</v>
      </c>
      <c r="L48" s="12">
        <v>180</v>
      </c>
      <c r="M48" s="43" t="s">
        <v>98</v>
      </c>
    </row>
    <row r="49" spans="1:13">
      <c r="A49" s="24" t="s">
        <v>64</v>
      </c>
      <c r="B49" s="110" t="s">
        <v>51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2"/>
    </row>
    <row r="50" spans="1:13" ht="102">
      <c r="A50" s="24" t="s">
        <v>66</v>
      </c>
      <c r="B50" s="14" t="s">
        <v>52</v>
      </c>
      <c r="C50" s="12" t="s">
        <v>53</v>
      </c>
      <c r="D50" s="12">
        <v>0.02</v>
      </c>
      <c r="E50" s="12">
        <v>20</v>
      </c>
      <c r="F50" s="12">
        <v>48</v>
      </c>
      <c r="G50" s="12">
        <v>22</v>
      </c>
      <c r="H50" s="12">
        <v>4</v>
      </c>
      <c r="I50" s="12">
        <v>4</v>
      </c>
      <c r="J50" s="26">
        <v>5</v>
      </c>
      <c r="K50" s="12">
        <v>13</v>
      </c>
      <c r="L50" s="12">
        <v>17</v>
      </c>
      <c r="M50" s="14" t="s">
        <v>100</v>
      </c>
    </row>
    <row r="51" spans="1:13" ht="89.25">
      <c r="A51" s="24" t="s">
        <v>68</v>
      </c>
      <c r="B51" s="14" t="s">
        <v>54</v>
      </c>
      <c r="C51" s="12" t="s">
        <v>53</v>
      </c>
      <c r="D51" s="12">
        <v>0.03</v>
      </c>
      <c r="E51" s="12">
        <v>120</v>
      </c>
      <c r="F51" s="12">
        <v>127</v>
      </c>
      <c r="G51" s="12">
        <v>124</v>
      </c>
      <c r="H51" s="12">
        <v>81</v>
      </c>
      <c r="I51" s="12">
        <v>124</v>
      </c>
      <c r="J51" s="26">
        <v>124</v>
      </c>
      <c r="K51" s="12">
        <v>124</v>
      </c>
      <c r="L51" s="12">
        <v>124</v>
      </c>
      <c r="M51" s="14" t="s">
        <v>85</v>
      </c>
    </row>
    <row r="52" spans="1:13" ht="194.25" customHeight="1">
      <c r="A52" s="24" t="s">
        <v>76</v>
      </c>
      <c r="B52" s="14" t="s">
        <v>55</v>
      </c>
      <c r="C52" s="12" t="s">
        <v>16</v>
      </c>
      <c r="D52" s="12">
        <v>0.03</v>
      </c>
      <c r="E52" s="12">
        <v>10</v>
      </c>
      <c r="F52" s="12">
        <v>37.799999999999997</v>
      </c>
      <c r="G52" s="12">
        <v>17.7</v>
      </c>
      <c r="H52" s="12">
        <v>4.9000000000000004</v>
      </c>
      <c r="I52" s="12">
        <v>3.2</v>
      </c>
      <c r="J52" s="26">
        <v>1.7</v>
      </c>
      <c r="K52" s="39">
        <v>10.5</v>
      </c>
      <c r="L52" s="12">
        <v>13.7</v>
      </c>
      <c r="M52" s="14" t="s">
        <v>100</v>
      </c>
    </row>
    <row r="53" spans="1:13" ht="144.75" customHeight="1">
      <c r="A53" s="24" t="s">
        <v>77</v>
      </c>
      <c r="B53" s="14" t="s">
        <v>56</v>
      </c>
      <c r="C53" s="12" t="s">
        <v>16</v>
      </c>
      <c r="D53" s="12">
        <v>0.04</v>
      </c>
      <c r="E53" s="12">
        <v>76</v>
      </c>
      <c r="F53" s="12">
        <v>81.8</v>
      </c>
      <c r="G53" s="12">
        <v>3.7</v>
      </c>
      <c r="H53" s="12">
        <v>3.7</v>
      </c>
      <c r="I53" s="12">
        <v>3.7</v>
      </c>
      <c r="J53" s="26">
        <v>3.7</v>
      </c>
      <c r="K53" s="39">
        <v>3.7</v>
      </c>
      <c r="L53" s="12">
        <v>3.7</v>
      </c>
      <c r="M53" s="14" t="s">
        <v>101</v>
      </c>
    </row>
    <row r="54" spans="1:13" ht="80.25" customHeight="1">
      <c r="A54" s="24" t="s">
        <v>78</v>
      </c>
      <c r="B54" s="14" t="s">
        <v>57</v>
      </c>
      <c r="C54" s="12" t="s">
        <v>53</v>
      </c>
      <c r="D54" s="12">
        <v>0.04</v>
      </c>
      <c r="E54" s="12">
        <v>380</v>
      </c>
      <c r="F54" s="12">
        <v>380</v>
      </c>
      <c r="G54" s="12">
        <v>430</v>
      </c>
      <c r="H54" s="12">
        <v>245</v>
      </c>
      <c r="I54" s="12">
        <v>430</v>
      </c>
      <c r="J54" s="26">
        <v>285</v>
      </c>
      <c r="K54" s="12">
        <v>430</v>
      </c>
      <c r="L54" s="12">
        <v>430</v>
      </c>
      <c r="M54" s="43" t="s">
        <v>98</v>
      </c>
    </row>
    <row r="55" spans="1:13" ht="76.5">
      <c r="A55" s="24" t="s">
        <v>79</v>
      </c>
      <c r="B55" s="22" t="s">
        <v>106</v>
      </c>
      <c r="C55" s="12" t="s">
        <v>16</v>
      </c>
      <c r="D55" s="12">
        <v>0.03</v>
      </c>
      <c r="E55" s="12">
        <v>6.5</v>
      </c>
      <c r="F55" s="12">
        <v>6.5</v>
      </c>
      <c r="G55" s="12">
        <v>6.5</v>
      </c>
      <c r="H55" s="12">
        <v>0.7</v>
      </c>
      <c r="I55" s="12">
        <v>6.5</v>
      </c>
      <c r="J55" s="26">
        <v>0.7</v>
      </c>
      <c r="K55" s="12">
        <v>6.5</v>
      </c>
      <c r="L55" s="12">
        <v>6.5</v>
      </c>
      <c r="M55" s="43" t="s">
        <v>98</v>
      </c>
    </row>
    <row r="58" spans="1:13">
      <c r="B58" s="30" t="s">
        <v>81</v>
      </c>
      <c r="C58" s="30"/>
      <c r="D58" s="30"/>
      <c r="E58" s="30"/>
      <c r="F58" s="30"/>
      <c r="G58" s="30"/>
      <c r="H58" s="30"/>
      <c r="I58" s="30"/>
      <c r="J58" s="35"/>
      <c r="K58" s="30"/>
      <c r="L58" s="30" t="s">
        <v>82</v>
      </c>
      <c r="M58" s="30"/>
    </row>
    <row r="60" spans="1:13">
      <c r="J60" s="38"/>
    </row>
  </sheetData>
  <mergeCells count="25">
    <mergeCell ref="A4:M4"/>
    <mergeCell ref="B10:M10"/>
    <mergeCell ref="B15:M15"/>
    <mergeCell ref="B16:M16"/>
    <mergeCell ref="K7:K8"/>
    <mergeCell ref="L7:L8"/>
    <mergeCell ref="M6:M8"/>
    <mergeCell ref="K6:L6"/>
    <mergeCell ref="E6:F7"/>
    <mergeCell ref="A6:A8"/>
    <mergeCell ref="B6:B8"/>
    <mergeCell ref="C6:C8"/>
    <mergeCell ref="D6:D8"/>
    <mergeCell ref="G7:H7"/>
    <mergeCell ref="I7:J7"/>
    <mergeCell ref="G6:J6"/>
    <mergeCell ref="B49:M49"/>
    <mergeCell ref="B35:M35"/>
    <mergeCell ref="B37:L37"/>
    <mergeCell ref="B38:L38"/>
    <mergeCell ref="A5:M5"/>
    <mergeCell ref="B30:M30"/>
    <mergeCell ref="B20:M20"/>
    <mergeCell ref="B18:M18"/>
    <mergeCell ref="B27:M27"/>
  </mergeCells>
  <pageMargins left="0.70866141732283472" right="0.70866141732283472" top="0.74803149606299213" bottom="0.74803149606299213" header="0.31496062992125984" footer="0.31496062992125984"/>
  <pageSetup paperSize="9" scale="80" fitToHeight="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66"/>
  <sheetViews>
    <sheetView workbookViewId="0">
      <selection activeCell="G169" sqref="G169"/>
    </sheetView>
  </sheetViews>
  <sheetFormatPr defaultRowHeight="15"/>
  <cols>
    <col min="1" max="1" width="6.85546875" customWidth="1"/>
    <col min="2" max="3" width="6.7109375" customWidth="1"/>
    <col min="4" max="4" width="11.5703125" customWidth="1"/>
    <col min="5" max="5" width="6.7109375" customWidth="1"/>
    <col min="6" max="6" width="6.42578125" customWidth="1"/>
    <col min="7" max="7" width="6.85546875" customWidth="1"/>
    <col min="8" max="8" width="6.140625" customWidth="1"/>
    <col min="9" max="9" width="11.85546875" customWidth="1"/>
    <col min="10" max="10" width="15.140625" customWidth="1"/>
    <col min="11" max="11" width="13.140625" customWidth="1"/>
    <col min="12" max="12" width="12.140625" customWidth="1"/>
    <col min="13" max="13" width="11.85546875" customWidth="1"/>
    <col min="14" max="14" width="12.7109375" customWidth="1"/>
    <col min="15" max="15" width="13.5703125" customWidth="1"/>
    <col min="16" max="16" width="13.140625" customWidth="1"/>
    <col min="17" max="17" width="6.7109375" customWidth="1"/>
  </cols>
  <sheetData>
    <row r="1" spans="1:17">
      <c r="A1" s="238" t="s">
        <v>0</v>
      </c>
      <c r="B1" s="238" t="s">
        <v>107</v>
      </c>
      <c r="C1" s="238" t="s">
        <v>108</v>
      </c>
      <c r="D1" s="238" t="s">
        <v>109</v>
      </c>
      <c r="E1" s="238" t="s">
        <v>110</v>
      </c>
      <c r="F1" s="238"/>
      <c r="G1" s="238"/>
      <c r="H1" s="238"/>
      <c r="I1" s="238" t="s">
        <v>111</v>
      </c>
      <c r="J1" s="238"/>
      <c r="K1" s="238"/>
      <c r="L1" s="238"/>
      <c r="M1" s="238"/>
      <c r="N1" s="238"/>
      <c r="O1" s="238"/>
      <c r="P1" s="238"/>
      <c r="Q1" s="238" t="s">
        <v>112</v>
      </c>
    </row>
    <row r="2" spans="1:17">
      <c r="A2" s="238"/>
      <c r="B2" s="238"/>
      <c r="C2" s="238"/>
      <c r="D2" s="238"/>
      <c r="E2" s="238" t="s">
        <v>109</v>
      </c>
      <c r="F2" s="238" t="s">
        <v>113</v>
      </c>
      <c r="G2" s="238" t="s">
        <v>114</v>
      </c>
      <c r="H2" s="238" t="s">
        <v>115</v>
      </c>
      <c r="I2" s="238" t="s">
        <v>116</v>
      </c>
      <c r="J2" s="238"/>
      <c r="K2" s="238" t="s">
        <v>12</v>
      </c>
      <c r="L2" s="238"/>
      <c r="M2" s="238" t="s">
        <v>117</v>
      </c>
      <c r="N2" s="238"/>
      <c r="O2" s="238" t="s">
        <v>118</v>
      </c>
      <c r="P2" s="238"/>
      <c r="Q2" s="238"/>
    </row>
    <row r="3" spans="1:17">
      <c r="A3" s="238"/>
      <c r="B3" s="238"/>
      <c r="C3" s="238"/>
      <c r="D3" s="238"/>
      <c r="E3" s="238"/>
      <c r="F3" s="238"/>
      <c r="G3" s="238"/>
      <c r="H3" s="238"/>
      <c r="I3" s="47" t="s">
        <v>119</v>
      </c>
      <c r="J3" s="47" t="s">
        <v>2</v>
      </c>
      <c r="K3" s="47" t="s">
        <v>119</v>
      </c>
      <c r="L3" s="47" t="s">
        <v>2</v>
      </c>
      <c r="M3" s="47" t="s">
        <v>119</v>
      </c>
      <c r="N3" s="47" t="s">
        <v>2</v>
      </c>
      <c r="O3" s="47" t="s">
        <v>87</v>
      </c>
      <c r="P3" s="47" t="s">
        <v>90</v>
      </c>
      <c r="Q3" s="238"/>
    </row>
    <row r="4" spans="1:17">
      <c r="A4" s="48">
        <v>1</v>
      </c>
      <c r="B4" s="48">
        <v>2</v>
      </c>
      <c r="C4" s="48">
        <v>3</v>
      </c>
      <c r="D4" s="48">
        <v>4</v>
      </c>
      <c r="E4" s="48">
        <v>5</v>
      </c>
      <c r="F4" s="48">
        <v>6</v>
      </c>
      <c r="G4" s="48">
        <v>7</v>
      </c>
      <c r="H4" s="48">
        <v>8</v>
      </c>
      <c r="I4" s="48">
        <v>9</v>
      </c>
      <c r="J4" s="48">
        <v>10</v>
      </c>
      <c r="K4" s="48">
        <v>11</v>
      </c>
      <c r="L4" s="48">
        <v>12</v>
      </c>
      <c r="M4" s="48">
        <v>13</v>
      </c>
      <c r="N4" s="48">
        <v>14</v>
      </c>
      <c r="O4" s="48">
        <v>15</v>
      </c>
      <c r="P4" s="48">
        <v>16</v>
      </c>
      <c r="Q4" s="48">
        <v>17</v>
      </c>
    </row>
    <row r="5" spans="1:17" ht="33.75">
      <c r="A5" s="203" t="s">
        <v>120</v>
      </c>
      <c r="B5" s="172" t="s">
        <v>121</v>
      </c>
      <c r="C5" s="172" t="s">
        <v>122</v>
      </c>
      <c r="D5" s="49" t="s">
        <v>123</v>
      </c>
      <c r="E5" s="50"/>
      <c r="F5" s="49"/>
      <c r="G5" s="49"/>
      <c r="H5" s="49"/>
      <c r="I5" s="51">
        <f t="shared" ref="I5:P5" si="0">I11+I34+I118</f>
        <v>1199766.6762599999</v>
      </c>
      <c r="J5" s="51">
        <f t="shared" si="0"/>
        <v>1176973.0663600003</v>
      </c>
      <c r="K5" s="52">
        <f t="shared" si="0"/>
        <v>522314.55920000002</v>
      </c>
      <c r="L5" s="52">
        <f t="shared" si="0"/>
        <v>482534.72834999999</v>
      </c>
      <c r="M5" s="52">
        <f t="shared" si="0"/>
        <v>1057699.3477499997</v>
      </c>
      <c r="N5" s="53">
        <f t="shared" si="0"/>
        <v>980041.85256999976</v>
      </c>
      <c r="O5" s="53">
        <f t="shared" si="0"/>
        <v>992662.82075000007</v>
      </c>
      <c r="P5" s="53">
        <f t="shared" si="0"/>
        <v>979801.35570000007</v>
      </c>
      <c r="Q5" s="51"/>
    </row>
    <row r="6" spans="1:17" ht="22.5">
      <c r="A6" s="204"/>
      <c r="B6" s="172"/>
      <c r="C6" s="172"/>
      <c r="D6" s="49" t="s">
        <v>124</v>
      </c>
      <c r="E6" s="50"/>
      <c r="F6" s="49"/>
      <c r="G6" s="49"/>
      <c r="H6" s="49"/>
      <c r="I6" s="54"/>
      <c r="J6" s="54"/>
      <c r="K6" s="54"/>
      <c r="L6" s="54"/>
      <c r="M6" s="54"/>
      <c r="N6" s="55"/>
      <c r="O6" s="55"/>
      <c r="P6" s="55"/>
      <c r="Q6" s="54"/>
    </row>
    <row r="7" spans="1:17" ht="90">
      <c r="A7" s="204"/>
      <c r="B7" s="172"/>
      <c r="C7" s="172"/>
      <c r="D7" s="49" t="s">
        <v>125</v>
      </c>
      <c r="E7" s="56" t="s">
        <v>126</v>
      </c>
      <c r="F7" s="54" t="s">
        <v>127</v>
      </c>
      <c r="G7" s="54" t="s">
        <v>127</v>
      </c>
      <c r="H7" s="54" t="s">
        <v>127</v>
      </c>
      <c r="I7" s="51">
        <f t="shared" ref="I7:P7" si="1">I14+I38+I120</f>
        <v>995514.86049999995</v>
      </c>
      <c r="J7" s="51">
        <f t="shared" si="1"/>
        <v>978404.76736000006</v>
      </c>
      <c r="K7" s="51">
        <f t="shared" si="1"/>
        <v>522314.55920000002</v>
      </c>
      <c r="L7" s="51">
        <f t="shared" si="1"/>
        <v>482534.72834999999</v>
      </c>
      <c r="M7" s="51">
        <f t="shared" si="1"/>
        <v>1022034.2948299998</v>
      </c>
      <c r="N7" s="57">
        <f t="shared" si="1"/>
        <v>971198.57528999983</v>
      </c>
      <c r="O7" s="57">
        <f t="shared" si="1"/>
        <v>979137.42075000016</v>
      </c>
      <c r="P7" s="57">
        <f t="shared" si="1"/>
        <v>968981.05570000003</v>
      </c>
      <c r="Q7" s="51"/>
    </row>
    <row r="8" spans="1:17" ht="146.25">
      <c r="A8" s="204"/>
      <c r="B8" s="172"/>
      <c r="C8" s="172"/>
      <c r="D8" s="49" t="s">
        <v>128</v>
      </c>
      <c r="E8" s="56" t="s">
        <v>129</v>
      </c>
      <c r="F8" s="54" t="s">
        <v>127</v>
      </c>
      <c r="G8" s="54" t="s">
        <v>127</v>
      </c>
      <c r="H8" s="54" t="s">
        <v>127</v>
      </c>
      <c r="I8" s="51">
        <f t="shared" ref="I8:P8" si="2">I121</f>
        <v>62875.711499999998</v>
      </c>
      <c r="J8" s="51">
        <f t="shared" si="2"/>
        <v>59938.659</v>
      </c>
      <c r="K8" s="51">
        <f t="shared" si="2"/>
        <v>0</v>
      </c>
      <c r="L8" s="51">
        <f t="shared" si="2"/>
        <v>0</v>
      </c>
      <c r="M8" s="51">
        <f t="shared" si="2"/>
        <v>16174.957509999998</v>
      </c>
      <c r="N8" s="57">
        <f>N121</f>
        <v>5354.6110599999993</v>
      </c>
      <c r="O8" s="57">
        <f t="shared" si="2"/>
        <v>13525.4</v>
      </c>
      <c r="P8" s="57">
        <f t="shared" si="2"/>
        <v>10820.3</v>
      </c>
      <c r="Q8" s="51"/>
    </row>
    <row r="9" spans="1:17" ht="45">
      <c r="A9" s="204"/>
      <c r="B9" s="172"/>
      <c r="C9" s="172"/>
      <c r="D9" s="49" t="s">
        <v>130</v>
      </c>
      <c r="E9" s="56" t="s">
        <v>131</v>
      </c>
      <c r="F9" s="54" t="s">
        <v>127</v>
      </c>
      <c r="G9" s="54" t="s">
        <v>127</v>
      </c>
      <c r="H9" s="54" t="s">
        <v>127</v>
      </c>
      <c r="I9" s="51">
        <f>I36</f>
        <v>135331.38</v>
      </c>
      <c r="J9" s="51">
        <f>J36</f>
        <v>135331.38</v>
      </c>
      <c r="K9" s="55"/>
      <c r="L9" s="55"/>
      <c r="M9" s="57">
        <f>M36</f>
        <v>1350</v>
      </c>
      <c r="N9" s="55">
        <f>N36</f>
        <v>0</v>
      </c>
      <c r="O9" s="55"/>
      <c r="P9" s="55"/>
      <c r="Q9" s="51"/>
    </row>
    <row r="10" spans="1:17" ht="135">
      <c r="A10" s="204"/>
      <c r="B10" s="172"/>
      <c r="C10" s="172"/>
      <c r="D10" s="49" t="s">
        <v>132</v>
      </c>
      <c r="E10" s="56" t="s">
        <v>133</v>
      </c>
      <c r="F10" s="54" t="s">
        <v>127</v>
      </c>
      <c r="G10" s="54" t="s">
        <v>127</v>
      </c>
      <c r="H10" s="54" t="s">
        <v>127</v>
      </c>
      <c r="I10" s="51">
        <f t="shared" ref="I10:P10" si="3">I13+I37</f>
        <v>6044.72426</v>
      </c>
      <c r="J10" s="51">
        <f t="shared" si="3"/>
        <v>3298.26</v>
      </c>
      <c r="K10" s="55">
        <f t="shared" si="3"/>
        <v>0</v>
      </c>
      <c r="L10" s="55">
        <f t="shared" si="3"/>
        <v>0</v>
      </c>
      <c r="M10" s="53">
        <f t="shared" si="3"/>
        <v>18140.095410000002</v>
      </c>
      <c r="N10" s="57">
        <f t="shared" si="3"/>
        <v>3488.6662200000001</v>
      </c>
      <c r="O10" s="55">
        <f t="shared" si="3"/>
        <v>0</v>
      </c>
      <c r="P10" s="55">
        <f t="shared" si="3"/>
        <v>0</v>
      </c>
      <c r="Q10" s="51"/>
    </row>
    <row r="11" spans="1:17" ht="33.75">
      <c r="A11" s="144" t="s">
        <v>60</v>
      </c>
      <c r="B11" s="172" t="s">
        <v>134</v>
      </c>
      <c r="C11" s="172" t="s">
        <v>135</v>
      </c>
      <c r="D11" s="49" t="s">
        <v>123</v>
      </c>
      <c r="E11" s="56"/>
      <c r="F11" s="49"/>
      <c r="G11" s="49"/>
      <c r="H11" s="49"/>
      <c r="I11" s="52">
        <f t="shared" ref="I11:P11" si="4">I13+I14</f>
        <v>305821.56807999994</v>
      </c>
      <c r="J11" s="52">
        <f t="shared" si="4"/>
        <v>296186.70552999998</v>
      </c>
      <c r="K11" s="52">
        <f t="shared" si="4"/>
        <v>149013.47197000001</v>
      </c>
      <c r="L11" s="52">
        <f t="shared" si="4"/>
        <v>129253.32248999999</v>
      </c>
      <c r="M11" s="52">
        <f t="shared" si="4"/>
        <v>308761.00201</v>
      </c>
      <c r="N11" s="53">
        <f t="shared" si="4"/>
        <v>275918.93293999997</v>
      </c>
      <c r="O11" s="53">
        <f t="shared" si="4"/>
        <v>277190</v>
      </c>
      <c r="P11" s="53">
        <f t="shared" si="4"/>
        <v>272328</v>
      </c>
      <c r="Q11" s="51"/>
    </row>
    <row r="12" spans="1:17" ht="22.5">
      <c r="A12" s="145"/>
      <c r="B12" s="172"/>
      <c r="C12" s="172"/>
      <c r="D12" s="49" t="s">
        <v>124</v>
      </c>
      <c r="E12" s="56"/>
      <c r="F12" s="49"/>
      <c r="G12" s="49"/>
      <c r="H12" s="49"/>
      <c r="I12" s="52"/>
      <c r="J12" s="52"/>
      <c r="K12" s="52"/>
      <c r="L12" s="52"/>
      <c r="M12" s="52"/>
      <c r="N12" s="58"/>
      <c r="O12" s="58"/>
      <c r="P12" s="58"/>
      <c r="Q12" s="51"/>
    </row>
    <row r="13" spans="1:17" ht="135">
      <c r="A13" s="145"/>
      <c r="B13" s="172"/>
      <c r="C13" s="172"/>
      <c r="D13" s="49" t="s">
        <v>132</v>
      </c>
      <c r="E13" s="56" t="s">
        <v>133</v>
      </c>
      <c r="F13" s="54" t="s">
        <v>127</v>
      </c>
      <c r="G13" s="54" t="s">
        <v>127</v>
      </c>
      <c r="H13" s="54" t="s">
        <v>127</v>
      </c>
      <c r="I13" s="52">
        <f>I27+I28</f>
        <v>3987.85626</v>
      </c>
      <c r="J13" s="53">
        <f>J27+J28</f>
        <v>1241.3920000000001</v>
      </c>
      <c r="K13" s="52"/>
      <c r="L13" s="52"/>
      <c r="M13" s="52">
        <f>M25+M26+M32+M33</f>
        <v>14459.438</v>
      </c>
      <c r="N13" s="53">
        <f>N25+N26+N32+N33</f>
        <v>0</v>
      </c>
      <c r="O13" s="58"/>
      <c r="P13" s="58"/>
      <c r="Q13" s="51"/>
    </row>
    <row r="14" spans="1:17" ht="90">
      <c r="A14" s="146"/>
      <c r="B14" s="172"/>
      <c r="C14" s="172"/>
      <c r="D14" s="49" t="s">
        <v>125</v>
      </c>
      <c r="E14" s="56" t="s">
        <v>126</v>
      </c>
      <c r="F14" s="54" t="s">
        <v>127</v>
      </c>
      <c r="G14" s="54" t="s">
        <v>127</v>
      </c>
      <c r="H14" s="54" t="s">
        <v>127</v>
      </c>
      <c r="I14" s="52">
        <f>I15+I16+I17+I18+I19+I20+I21+I22+I23+I24+I29+I30+I31</f>
        <v>301833.71181999997</v>
      </c>
      <c r="J14" s="52">
        <f>J15+J16+J17+J18+J19+J20+J21+J22+J23+J24+J29+J30+J31</f>
        <v>294945.31352999998</v>
      </c>
      <c r="K14" s="52">
        <f>K15+K16+K17+K18+K19+K20+K21+K22+K23+K24++K29+K30+K31</f>
        <v>149013.47197000001</v>
      </c>
      <c r="L14" s="52">
        <f>L15+L16+L17+L18+L19+L20+L21+L22+L23+L24+L29+L30+L31</f>
        <v>129253.32248999999</v>
      </c>
      <c r="M14" s="52">
        <f>M15++M16+M17+M18+M19+M20+M22+M23+M24+M29+M30+M31</f>
        <v>294301.56400999997</v>
      </c>
      <c r="N14" s="53">
        <f>N15++N16+N17+N18+N19+N20+N21+N22+N23+N24+N29+N30+N31</f>
        <v>275918.93293999997</v>
      </c>
      <c r="O14" s="53">
        <f>O15+O16+O17+O18+O19+O20+O21+O22+O23+O24+O30+O31</f>
        <v>277190</v>
      </c>
      <c r="P14" s="53">
        <f>P15+P16+P17+P18+P19+P20+P22+P23+P24+P29+P30+P31</f>
        <v>272328</v>
      </c>
      <c r="Q14" s="51"/>
    </row>
    <row r="15" spans="1:17" ht="409.5">
      <c r="A15" s="59" t="s">
        <v>136</v>
      </c>
      <c r="B15" s="60" t="s">
        <v>137</v>
      </c>
      <c r="C15" s="60" t="s">
        <v>138</v>
      </c>
      <c r="D15" s="60" t="s">
        <v>125</v>
      </c>
      <c r="E15" s="61" t="s">
        <v>126</v>
      </c>
      <c r="F15" s="61" t="s">
        <v>139</v>
      </c>
      <c r="G15" s="61" t="s">
        <v>140</v>
      </c>
      <c r="H15" s="62">
        <v>611</v>
      </c>
      <c r="I15" s="52">
        <v>339.8</v>
      </c>
      <c r="J15" s="52">
        <v>339.8</v>
      </c>
      <c r="K15" s="52">
        <v>114.5</v>
      </c>
      <c r="L15" s="52">
        <v>114.5</v>
      </c>
      <c r="M15" s="52">
        <v>242.6</v>
      </c>
      <c r="N15" s="53">
        <v>232.5</v>
      </c>
      <c r="O15" s="53">
        <v>546</v>
      </c>
      <c r="P15" s="53">
        <v>546</v>
      </c>
      <c r="Q15" s="52"/>
    </row>
    <row r="16" spans="1:17">
      <c r="A16" s="144" t="s">
        <v>141</v>
      </c>
      <c r="B16" s="173" t="s">
        <v>137</v>
      </c>
      <c r="C16" s="173" t="s">
        <v>142</v>
      </c>
      <c r="D16" s="173" t="s">
        <v>125</v>
      </c>
      <c r="E16" s="221" t="s">
        <v>126</v>
      </c>
      <c r="F16" s="237">
        <v>1004</v>
      </c>
      <c r="G16" s="159" t="s">
        <v>143</v>
      </c>
      <c r="H16" s="54">
        <v>321</v>
      </c>
      <c r="I16" s="52">
        <v>2848</v>
      </c>
      <c r="J16" s="52">
        <v>2341.5614399999999</v>
      </c>
      <c r="K16" s="52">
        <v>726.40283999999997</v>
      </c>
      <c r="L16" s="52">
        <v>721.75550999999996</v>
      </c>
      <c r="M16" s="52">
        <v>1085.5117700000001</v>
      </c>
      <c r="N16" s="53">
        <v>1084.49899</v>
      </c>
      <c r="O16" s="53">
        <v>8313.2000000000007</v>
      </c>
      <c r="P16" s="53">
        <v>8313.2000000000007</v>
      </c>
      <c r="Q16" s="51"/>
    </row>
    <row r="17" spans="1:17">
      <c r="A17" s="146"/>
      <c r="B17" s="173"/>
      <c r="C17" s="173"/>
      <c r="D17" s="173"/>
      <c r="E17" s="221"/>
      <c r="F17" s="237"/>
      <c r="G17" s="159"/>
      <c r="H17" s="54">
        <v>244</v>
      </c>
      <c r="I17" s="52">
        <v>103</v>
      </c>
      <c r="J17" s="52">
        <v>30.83784</v>
      </c>
      <c r="K17" s="52">
        <v>7.8566500000000001</v>
      </c>
      <c r="L17" s="52">
        <v>7.8566500000000001</v>
      </c>
      <c r="M17" s="52">
        <v>14.49023</v>
      </c>
      <c r="N17" s="53">
        <v>11.23954</v>
      </c>
      <c r="O17" s="53">
        <v>170</v>
      </c>
      <c r="P17" s="53">
        <v>170</v>
      </c>
      <c r="Q17" s="51"/>
    </row>
    <row r="18" spans="1:17" ht="409.5">
      <c r="A18" s="63" t="s">
        <v>144</v>
      </c>
      <c r="B18" s="64" t="s">
        <v>145</v>
      </c>
      <c r="C18" s="64" t="s">
        <v>146</v>
      </c>
      <c r="D18" s="65" t="s">
        <v>125</v>
      </c>
      <c r="E18" s="56" t="s">
        <v>126</v>
      </c>
      <c r="F18" s="56" t="s">
        <v>139</v>
      </c>
      <c r="G18" s="61" t="s">
        <v>147</v>
      </c>
      <c r="H18" s="54">
        <v>611</v>
      </c>
      <c r="I18" s="52">
        <v>51287.59</v>
      </c>
      <c r="J18" s="52">
        <v>51287.59</v>
      </c>
      <c r="K18" s="52">
        <v>33007.31</v>
      </c>
      <c r="L18" s="52">
        <v>24540.457200000001</v>
      </c>
      <c r="M18" s="52">
        <v>60126.588900000002</v>
      </c>
      <c r="N18" s="53">
        <v>60126.588900000002</v>
      </c>
      <c r="O18" s="53">
        <v>59478</v>
      </c>
      <c r="P18" s="53">
        <v>59478</v>
      </c>
      <c r="Q18" s="51"/>
    </row>
    <row r="19" spans="1:17">
      <c r="A19" s="144" t="s">
        <v>148</v>
      </c>
      <c r="B19" s="203" t="s">
        <v>137</v>
      </c>
      <c r="C19" s="203" t="s">
        <v>149</v>
      </c>
      <c r="D19" s="203" t="s">
        <v>125</v>
      </c>
      <c r="E19" s="135" t="s">
        <v>126</v>
      </c>
      <c r="F19" s="135" t="s">
        <v>139</v>
      </c>
      <c r="G19" s="127" t="s">
        <v>150</v>
      </c>
      <c r="H19" s="54">
        <v>611</v>
      </c>
      <c r="I19" s="52">
        <v>121194.91458</v>
      </c>
      <c r="J19" s="52">
        <v>114930.00599999999</v>
      </c>
      <c r="K19" s="52">
        <v>45000.47378</v>
      </c>
      <c r="L19" s="52">
        <v>44328.383399999999</v>
      </c>
      <c r="M19" s="52">
        <v>111049.85765000001</v>
      </c>
      <c r="N19" s="53">
        <v>93793.503760000007</v>
      </c>
      <c r="O19" s="53">
        <v>104744.52</v>
      </c>
      <c r="P19" s="53">
        <v>100012.629</v>
      </c>
      <c r="Q19" s="51"/>
    </row>
    <row r="20" spans="1:17">
      <c r="A20" s="205"/>
      <c r="B20" s="205"/>
      <c r="C20" s="205"/>
      <c r="D20" s="204"/>
      <c r="E20" s="234"/>
      <c r="F20" s="234"/>
      <c r="G20" s="134"/>
      <c r="H20" s="54">
        <v>612</v>
      </c>
      <c r="I20" s="52">
        <v>1376.0182400000001</v>
      </c>
      <c r="J20" s="52">
        <v>1331.5596499999999</v>
      </c>
      <c r="K20" s="52">
        <v>1606.1487</v>
      </c>
      <c r="L20" s="52">
        <v>1606.14751</v>
      </c>
      <c r="M20" s="52">
        <v>5084.1564600000002</v>
      </c>
      <c r="N20" s="53">
        <v>3972.2527500000001</v>
      </c>
      <c r="O20" s="66">
        <v>2880.08</v>
      </c>
      <c r="P20" s="66">
        <v>2749.971</v>
      </c>
      <c r="Q20" s="51"/>
    </row>
    <row r="21" spans="1:17" ht="22.5">
      <c r="A21" s="229" t="s">
        <v>151</v>
      </c>
      <c r="B21" s="173" t="s">
        <v>145</v>
      </c>
      <c r="C21" s="173" t="s">
        <v>152</v>
      </c>
      <c r="D21" s="205"/>
      <c r="E21" s="234"/>
      <c r="F21" s="234"/>
      <c r="G21" s="61" t="s">
        <v>153</v>
      </c>
      <c r="H21" s="54">
        <v>611</v>
      </c>
      <c r="I21" s="52">
        <v>19828.688999999998</v>
      </c>
      <c r="J21" s="52">
        <v>19828.688999999998</v>
      </c>
      <c r="K21" s="52"/>
      <c r="L21" s="52"/>
      <c r="M21" s="52"/>
      <c r="N21" s="53"/>
      <c r="O21" s="58"/>
      <c r="P21" s="58"/>
      <c r="Q21" s="51"/>
    </row>
    <row r="22" spans="1:17" ht="22.5">
      <c r="A22" s="229"/>
      <c r="B22" s="173"/>
      <c r="C22" s="173"/>
      <c r="D22" s="205"/>
      <c r="E22" s="234"/>
      <c r="F22" s="234"/>
      <c r="G22" s="61" t="s">
        <v>154</v>
      </c>
      <c r="H22" s="54">
        <v>611</v>
      </c>
      <c r="I22" s="52"/>
      <c r="J22" s="52"/>
      <c r="K22" s="52">
        <v>2403</v>
      </c>
      <c r="L22" s="52">
        <v>2403</v>
      </c>
      <c r="M22" s="52">
        <v>4444.1059999999998</v>
      </c>
      <c r="N22" s="53">
        <v>4444.1059999999998</v>
      </c>
      <c r="O22" s="58">
        <v>0</v>
      </c>
      <c r="P22" s="58">
        <v>0</v>
      </c>
      <c r="Q22" s="51"/>
    </row>
    <row r="23" spans="1:17" ht="22.5">
      <c r="A23" s="229"/>
      <c r="B23" s="173"/>
      <c r="C23" s="173"/>
      <c r="D23" s="200"/>
      <c r="E23" s="235"/>
      <c r="F23" s="234"/>
      <c r="G23" s="61" t="s">
        <v>154</v>
      </c>
      <c r="H23" s="54">
        <v>612</v>
      </c>
      <c r="I23" s="52"/>
      <c r="J23" s="52"/>
      <c r="K23" s="52">
        <v>94</v>
      </c>
      <c r="L23" s="52">
        <v>94</v>
      </c>
      <c r="M23" s="52">
        <v>131.476</v>
      </c>
      <c r="N23" s="53">
        <v>131.476</v>
      </c>
      <c r="O23" s="58">
        <v>0</v>
      </c>
      <c r="P23" s="58">
        <v>0</v>
      </c>
      <c r="Q23" s="51"/>
    </row>
    <row r="24" spans="1:17" ht="90.75">
      <c r="A24" s="229" t="s">
        <v>155</v>
      </c>
      <c r="B24" s="173" t="s">
        <v>145</v>
      </c>
      <c r="C24" s="173" t="s">
        <v>156</v>
      </c>
      <c r="D24" s="67" t="s">
        <v>125</v>
      </c>
      <c r="E24" s="68" t="s">
        <v>126</v>
      </c>
      <c r="F24" s="234"/>
      <c r="G24" s="127" t="s">
        <v>157</v>
      </c>
      <c r="H24" s="54">
        <v>612</v>
      </c>
      <c r="I24" s="52"/>
      <c r="J24" s="52"/>
      <c r="K24" s="52"/>
      <c r="L24" s="52"/>
      <c r="M24" s="52">
        <v>768.35699999999997</v>
      </c>
      <c r="N24" s="53">
        <v>768.35699999999997</v>
      </c>
      <c r="O24" s="58"/>
      <c r="P24" s="58"/>
      <c r="Q24" s="51"/>
    </row>
    <row r="25" spans="1:17">
      <c r="A25" s="214"/>
      <c r="B25" s="214"/>
      <c r="C25" s="214"/>
      <c r="D25" s="230" t="s">
        <v>132</v>
      </c>
      <c r="E25" s="232" t="s">
        <v>133</v>
      </c>
      <c r="F25" s="236"/>
      <c r="G25" s="133"/>
      <c r="H25" s="69">
        <v>243</v>
      </c>
      <c r="I25" s="52"/>
      <c r="J25" s="52"/>
      <c r="K25" s="52"/>
      <c r="L25" s="52"/>
      <c r="M25" s="52">
        <v>3443.62</v>
      </c>
      <c r="N25" s="70">
        <v>0</v>
      </c>
      <c r="O25" s="58"/>
      <c r="P25" s="58"/>
      <c r="Q25" s="51"/>
    </row>
    <row r="26" spans="1:17">
      <c r="A26" s="214"/>
      <c r="B26" s="214"/>
      <c r="C26" s="214"/>
      <c r="D26" s="231"/>
      <c r="E26" s="233"/>
      <c r="F26" s="212"/>
      <c r="G26" s="152"/>
      <c r="H26" s="69">
        <v>414</v>
      </c>
      <c r="I26" s="52"/>
      <c r="J26" s="52"/>
      <c r="K26" s="52"/>
      <c r="L26" s="52"/>
      <c r="M26" s="52">
        <v>3440.06</v>
      </c>
      <c r="N26" s="70">
        <v>0</v>
      </c>
      <c r="O26" s="58"/>
      <c r="P26" s="58"/>
      <c r="Q26" s="51"/>
    </row>
    <row r="27" spans="1:17" ht="22.5">
      <c r="A27" s="145" t="s">
        <v>158</v>
      </c>
      <c r="B27" s="204" t="s">
        <v>145</v>
      </c>
      <c r="C27" s="204" t="s">
        <v>159</v>
      </c>
      <c r="D27" s="222" t="s">
        <v>132</v>
      </c>
      <c r="E27" s="224">
        <v>132</v>
      </c>
      <c r="F27" s="71" t="s">
        <v>139</v>
      </c>
      <c r="G27" s="72" t="s">
        <v>160</v>
      </c>
      <c r="H27" s="211">
        <v>244</v>
      </c>
      <c r="I27" s="52">
        <v>450.39825999999999</v>
      </c>
      <c r="J27" s="52">
        <v>450.39825999999999</v>
      </c>
      <c r="K27" s="52"/>
      <c r="L27" s="52"/>
      <c r="M27" s="52"/>
      <c r="N27" s="53"/>
      <c r="O27" s="58"/>
      <c r="P27" s="58"/>
      <c r="Q27" s="51"/>
    </row>
    <row r="28" spans="1:17">
      <c r="A28" s="205"/>
      <c r="B28" s="205"/>
      <c r="C28" s="205"/>
      <c r="D28" s="223"/>
      <c r="E28" s="225"/>
      <c r="F28" s="227" t="s">
        <v>139</v>
      </c>
      <c r="G28" s="219" t="s">
        <v>161</v>
      </c>
      <c r="H28" s="226"/>
      <c r="I28" s="52">
        <v>3537.4580000000001</v>
      </c>
      <c r="J28" s="52">
        <v>790.99374</v>
      </c>
      <c r="K28" s="52"/>
      <c r="L28" s="52"/>
      <c r="M28" s="52"/>
      <c r="N28" s="53"/>
      <c r="O28" s="58"/>
      <c r="P28" s="58"/>
      <c r="Q28" s="51"/>
    </row>
    <row r="29" spans="1:17" ht="90.75">
      <c r="A29" s="200"/>
      <c r="B29" s="200"/>
      <c r="C29" s="200"/>
      <c r="D29" s="73" t="s">
        <v>125</v>
      </c>
      <c r="E29" s="74" t="s">
        <v>126</v>
      </c>
      <c r="F29" s="228"/>
      <c r="G29" s="152"/>
      <c r="H29" s="75">
        <v>612</v>
      </c>
      <c r="I29" s="52"/>
      <c r="J29" s="52"/>
      <c r="K29" s="52"/>
      <c r="L29" s="52"/>
      <c r="M29" s="52">
        <v>1680</v>
      </c>
      <c r="N29" s="53">
        <v>1680</v>
      </c>
      <c r="O29" s="58"/>
      <c r="P29" s="58"/>
      <c r="Q29" s="51"/>
    </row>
    <row r="30" spans="1:17">
      <c r="A30" s="144" t="s">
        <v>162</v>
      </c>
      <c r="B30" s="203" t="s">
        <v>137</v>
      </c>
      <c r="C30" s="173" t="s">
        <v>163</v>
      </c>
      <c r="D30" s="173" t="s">
        <v>125</v>
      </c>
      <c r="E30" s="221" t="s">
        <v>126</v>
      </c>
      <c r="F30" s="221" t="s">
        <v>139</v>
      </c>
      <c r="G30" s="218" t="s">
        <v>164</v>
      </c>
      <c r="H30" s="54">
        <v>611</v>
      </c>
      <c r="I30" s="52">
        <v>104063.7386</v>
      </c>
      <c r="J30" s="52">
        <v>104063.7386</v>
      </c>
      <c r="K30" s="52">
        <v>65948.751000000004</v>
      </c>
      <c r="L30" s="52">
        <v>55332.193220000001</v>
      </c>
      <c r="M30" s="52">
        <v>108879.7016</v>
      </c>
      <c r="N30" s="53">
        <v>108879.7016</v>
      </c>
      <c r="O30" s="53">
        <v>100263.4816</v>
      </c>
      <c r="P30" s="53">
        <v>100263.4816</v>
      </c>
      <c r="Q30" s="51"/>
    </row>
    <row r="31" spans="1:17">
      <c r="A31" s="146"/>
      <c r="B31" s="220"/>
      <c r="C31" s="173"/>
      <c r="D31" s="173"/>
      <c r="E31" s="221"/>
      <c r="F31" s="221"/>
      <c r="G31" s="218"/>
      <c r="H31" s="54">
        <v>612</v>
      </c>
      <c r="I31" s="52">
        <v>791.96140000000003</v>
      </c>
      <c r="J31" s="52">
        <v>791.53099999999995</v>
      </c>
      <c r="K31" s="52">
        <v>105.029</v>
      </c>
      <c r="L31" s="52">
        <v>105.029</v>
      </c>
      <c r="M31" s="52">
        <v>794.71839999999997</v>
      </c>
      <c r="N31" s="53">
        <v>794.70839999999998</v>
      </c>
      <c r="O31" s="53">
        <v>794.71839999999997</v>
      </c>
      <c r="P31" s="53">
        <v>794.71839999999997</v>
      </c>
      <c r="Q31" s="51"/>
    </row>
    <row r="32" spans="1:17" ht="382.5">
      <c r="A32" s="144" t="s">
        <v>165</v>
      </c>
      <c r="B32" s="203" t="s">
        <v>145</v>
      </c>
      <c r="C32" s="65" t="s">
        <v>166</v>
      </c>
      <c r="D32" s="203" t="s">
        <v>132</v>
      </c>
      <c r="E32" s="135" t="s">
        <v>133</v>
      </c>
      <c r="F32" s="135" t="s">
        <v>139</v>
      </c>
      <c r="G32" s="219" t="s">
        <v>167</v>
      </c>
      <c r="H32" s="211">
        <v>243</v>
      </c>
      <c r="I32" s="52"/>
      <c r="J32" s="52"/>
      <c r="K32" s="52"/>
      <c r="L32" s="52"/>
      <c r="M32" s="52">
        <v>7500</v>
      </c>
      <c r="N32" s="53">
        <v>0</v>
      </c>
      <c r="O32" s="53"/>
      <c r="P32" s="53"/>
      <c r="Q32" s="51"/>
    </row>
    <row r="33" spans="1:17" ht="382.5">
      <c r="A33" s="200"/>
      <c r="B33" s="200"/>
      <c r="C33" s="65" t="s">
        <v>168</v>
      </c>
      <c r="D33" s="200"/>
      <c r="E33" s="212"/>
      <c r="F33" s="212"/>
      <c r="G33" s="212"/>
      <c r="H33" s="212"/>
      <c r="I33" s="52"/>
      <c r="J33" s="52"/>
      <c r="K33" s="52"/>
      <c r="L33" s="52"/>
      <c r="M33" s="52">
        <v>75.757999999999996</v>
      </c>
      <c r="N33" s="53">
        <v>0</v>
      </c>
      <c r="O33" s="53"/>
      <c r="P33" s="53"/>
      <c r="Q33" s="51"/>
    </row>
    <row r="34" spans="1:17" ht="33.75">
      <c r="A34" s="144" t="s">
        <v>61</v>
      </c>
      <c r="B34" s="172" t="s">
        <v>134</v>
      </c>
      <c r="C34" s="172" t="s">
        <v>169</v>
      </c>
      <c r="D34" s="49" t="s">
        <v>123</v>
      </c>
      <c r="E34" s="56"/>
      <c r="F34" s="49"/>
      <c r="G34" s="60"/>
      <c r="H34" s="49"/>
      <c r="I34" s="52">
        <f t="shared" ref="I34:N34" si="5">I38+I37+I36</f>
        <v>792046.04929999996</v>
      </c>
      <c r="J34" s="52">
        <f t="shared" si="5"/>
        <v>782805.71188000019</v>
      </c>
      <c r="K34" s="52">
        <f t="shared" si="5"/>
        <v>356916.34776000003</v>
      </c>
      <c r="L34" s="52">
        <f t="shared" si="5"/>
        <v>337802.22678000003</v>
      </c>
      <c r="M34" s="52">
        <f>M38+M37+M36</f>
        <v>694931.38222999976</v>
      </c>
      <c r="N34" s="53">
        <f t="shared" si="5"/>
        <v>663566.47731999983</v>
      </c>
      <c r="O34" s="53">
        <f t="shared" ref="O34:P34" si="6">O38+O37</f>
        <v>667033.62075000012</v>
      </c>
      <c r="P34" s="53">
        <f t="shared" si="6"/>
        <v>663259.95570000005</v>
      </c>
      <c r="Q34" s="51"/>
    </row>
    <row r="35" spans="1:17" ht="22.5">
      <c r="A35" s="145"/>
      <c r="B35" s="172"/>
      <c r="C35" s="172"/>
      <c r="D35" s="49" t="s">
        <v>124</v>
      </c>
      <c r="E35" s="56"/>
      <c r="F35" s="49"/>
      <c r="G35" s="60"/>
      <c r="H35" s="49"/>
      <c r="I35" s="52"/>
      <c r="J35" s="52"/>
      <c r="K35" s="52"/>
      <c r="L35" s="52"/>
      <c r="M35" s="52"/>
      <c r="N35" s="58"/>
      <c r="O35" s="58"/>
      <c r="P35" s="58"/>
      <c r="Q35" s="51"/>
    </row>
    <row r="36" spans="1:17" ht="45">
      <c r="A36" s="145"/>
      <c r="B36" s="172"/>
      <c r="C36" s="172"/>
      <c r="D36" s="49" t="s">
        <v>130</v>
      </c>
      <c r="E36" s="56" t="s">
        <v>131</v>
      </c>
      <c r="F36" s="49"/>
      <c r="G36" s="60"/>
      <c r="H36" s="49"/>
      <c r="I36" s="52">
        <f>I100+I101</f>
        <v>135331.38</v>
      </c>
      <c r="J36" s="52">
        <f>J100+J101</f>
        <v>135331.38</v>
      </c>
      <c r="K36" s="52"/>
      <c r="L36" s="52"/>
      <c r="M36" s="52">
        <f>M100+M101+M116</f>
        <v>1350</v>
      </c>
      <c r="N36" s="53">
        <f>N100+N101+N116</f>
        <v>0</v>
      </c>
      <c r="O36" s="58"/>
      <c r="P36" s="58"/>
      <c r="Q36" s="51"/>
    </row>
    <row r="37" spans="1:17" ht="135">
      <c r="A37" s="145"/>
      <c r="B37" s="172"/>
      <c r="C37" s="172"/>
      <c r="D37" s="49" t="s">
        <v>132</v>
      </c>
      <c r="E37" s="56" t="s">
        <v>133</v>
      </c>
      <c r="F37" s="54" t="s">
        <v>127</v>
      </c>
      <c r="G37" s="62" t="s">
        <v>127</v>
      </c>
      <c r="H37" s="54" t="s">
        <v>127</v>
      </c>
      <c r="I37" s="52">
        <f>I82</f>
        <v>2056.8679999999999</v>
      </c>
      <c r="J37" s="52">
        <f>J82</f>
        <v>2056.8679999999999</v>
      </c>
      <c r="K37" s="52"/>
      <c r="L37" s="52"/>
      <c r="M37" s="52">
        <f>M110+M111+M112+M82</f>
        <v>3680.6574099999998</v>
      </c>
      <c r="N37" s="53">
        <f>N110+N111+N112</f>
        <v>3488.6662200000001</v>
      </c>
      <c r="O37" s="58"/>
      <c r="P37" s="58"/>
      <c r="Q37" s="51"/>
    </row>
    <row r="38" spans="1:17" ht="90">
      <c r="A38" s="146"/>
      <c r="B38" s="172"/>
      <c r="C38" s="172"/>
      <c r="D38" s="49" t="s">
        <v>125</v>
      </c>
      <c r="E38" s="56" t="s">
        <v>126</v>
      </c>
      <c r="F38" s="54" t="s">
        <v>127</v>
      </c>
      <c r="G38" s="62" t="s">
        <v>127</v>
      </c>
      <c r="H38" s="54" t="s">
        <v>127</v>
      </c>
      <c r="I38" s="52">
        <f>I39+I40+I41+I49+I50+I51+I52+I53+I54+I55+I56+I57+I58+I59+I60+I61+I62+I63+I64+I65+I66+I67+I68+I69+I70+I71+I72+I73+I75+I76+I77+I78+I79+I80+I81+I84+I85+I86+I87+I88+I89+I90+I93+I94+I95+I96+I99+I102+I103+I104+I105+I106+I107+I108+I109++I113+I114+I115</f>
        <v>654657.80129999993</v>
      </c>
      <c r="J38" s="52">
        <f>J39+J40+J41+J49+J50+J51+J52+J53+J54+J55+J56+J57+J58+J59+J60+J61+J62+J63+J64+J65+J66+J67+J68+J69+J70+J71+J72+J73+J75+J76+J77+J78+J79+J80+J81+J84+J85+J86+J87+J88+J89+J90+J93+J94+J95+J96+J99+J102+J103+J104+J105+J106+J107+J108+J109++J113+J114+J115</f>
        <v>645417.46388000017</v>
      </c>
      <c r="K38" s="52">
        <f>K39+K40+K41+K42+K43+K44+K47+K48+K49+K50+K51+K52+K53+K54+K55+K56+K57+K58+K59+K60+K61+K62+K63+K64+K65+K66+K67+K68+K69+K70+K71+K72+K73+K75+K76+K77+K78+K79+K80+K81+K84+K85+K86+K87+K88+K89+K90+K93+K94+K95+K96+K99++K102+K103+K104+K105+K106+K107+K108+K109++K113+K114+K115</f>
        <v>356916.34776000003</v>
      </c>
      <c r="L38" s="52">
        <f>L39+L40+L41+L42+L43+L44+L47+L48+L49+L50+L51+L52+L53+L54+L55+L56+L57+L58+L59+L60+L61+L62+L63+L64+L65+L66+L67+L68+L69+L70+L71+L72+L73+L75+L76+L77+L78+L79+L80+L81+L84+L85+L86+L87+L88+L89+L90+L93+L94+L95+L96+L99++L102+L103+L104+L105+L106+L107+L108+L109++L113+L114+L115</f>
        <v>337802.22678000003</v>
      </c>
      <c r="M38" s="52">
        <f>M39+M40+M41+M42+M43+M44+M47+M48+M49+M50+M51+M52+M53+M54+M55+M56+M57+M58+M59+M60+M61+M62+M63+M64+M65+M66+M67+M68+M69+M70+M71+M72+M73+M75+M76+M77+M78+M79+M80+M81+M84+M85+M86+M87+M88+M89+M90+M93+M94+M95+M96+M99++M102+M103+M104+M105+M106+M107+M108+M109++M113+M114+M115+M45+M46+M74+M117</f>
        <v>689900.72481999977</v>
      </c>
      <c r="N38" s="52">
        <f>N39+N40+N41+N42+N43+N44+N47+N48+N49+N50+N51+N52+N53+N54+N55+N56+N57+N58+N59+N60+N61+N62+N63+N64+N65+N66+N67+N68+N69+N70+N71+N72+N73+N75+N76+N77+N78+N79+N80+N81+N84+N85+N86+N87+N88+N89+N90+N93+N94+N95+N96+N99++N102+N103+N104+N105+N106+N107+N108+N109++N113+N114+N115+N45+N46+N74+N117</f>
        <v>660077.81109999982</v>
      </c>
      <c r="O38" s="52">
        <f>O39+O40+O41+O42+O43+O44+O47+O48+O49+O50+O51+O52+O53+O54+O55+O56+O57+O58+O59+O60+O61+O62+O63+O64+O65+O66+O67+O68+O69+O70+O71+O72+O73+O75+O76+O77+O78+O79+O80+O81+O84+O85+O86+O87+O88+O89+O90+O93+O94+O95+O96+O99++O102+O103+O104+O105+O106+O107+O108+O109++O113+O114+O115</f>
        <v>667033.62075000012</v>
      </c>
      <c r="P38" s="52">
        <f>P39+P40+P41+P42+P43+P44+P47+P48+P49+P50+P51+P52+P53+P54+P55+P56+P57+P58+P59+P60+P61+P62+P63+P64+P65+P66+P67+P68+P69+P70+P71+P72+P73+P75+P76+P77+P78+P79+P80+P81+P84+P85+P86+P87+P88+P89+P90+P93+P94+P95+P96+P99++P102+P103+P104+P105+P106+P107+P108+P109++P113+P114+P115</f>
        <v>663259.95570000005</v>
      </c>
      <c r="Q38" s="51"/>
    </row>
    <row r="39" spans="1:17">
      <c r="A39" s="213" t="s">
        <v>170</v>
      </c>
      <c r="B39" s="173" t="s">
        <v>171</v>
      </c>
      <c r="C39" s="131" t="s">
        <v>152</v>
      </c>
      <c r="D39" s="147" t="s">
        <v>125</v>
      </c>
      <c r="E39" s="127" t="s">
        <v>126</v>
      </c>
      <c r="F39" s="127" t="s">
        <v>172</v>
      </c>
      <c r="G39" s="127" t="s">
        <v>173</v>
      </c>
      <c r="H39" s="76" t="s">
        <v>174</v>
      </c>
      <c r="I39" s="52">
        <v>377.315</v>
      </c>
      <c r="J39" s="52">
        <v>377.315</v>
      </c>
      <c r="K39" s="52"/>
      <c r="L39" s="52"/>
      <c r="M39" s="52"/>
      <c r="N39" s="53"/>
      <c r="O39" s="58">
        <v>0</v>
      </c>
      <c r="P39" s="58">
        <v>0</v>
      </c>
      <c r="Q39" s="51"/>
    </row>
    <row r="40" spans="1:17">
      <c r="A40" s="208"/>
      <c r="B40" s="214"/>
      <c r="C40" s="216"/>
      <c r="D40" s="148"/>
      <c r="E40" s="133"/>
      <c r="F40" s="133"/>
      <c r="G40" s="133"/>
      <c r="H40" s="76" t="s">
        <v>175</v>
      </c>
      <c r="I40" s="52">
        <v>113.95</v>
      </c>
      <c r="J40" s="52">
        <v>113.95</v>
      </c>
      <c r="K40" s="52"/>
      <c r="L40" s="52"/>
      <c r="M40" s="52"/>
      <c r="N40" s="53"/>
      <c r="O40" s="58">
        <v>0</v>
      </c>
      <c r="P40" s="58">
        <v>0</v>
      </c>
      <c r="Q40" s="51"/>
    </row>
    <row r="41" spans="1:17">
      <c r="A41" s="208"/>
      <c r="B41" s="214"/>
      <c r="C41" s="216"/>
      <c r="D41" s="148"/>
      <c r="E41" s="133"/>
      <c r="F41" s="133"/>
      <c r="G41" s="134"/>
      <c r="H41" s="76" t="s">
        <v>176</v>
      </c>
      <c r="I41" s="52">
        <v>31619.67</v>
      </c>
      <c r="J41" s="52">
        <v>31619.67</v>
      </c>
      <c r="K41" s="52"/>
      <c r="L41" s="52"/>
      <c r="M41" s="52"/>
      <c r="N41" s="53"/>
      <c r="O41" s="58">
        <v>0</v>
      </c>
      <c r="P41" s="58">
        <v>0</v>
      </c>
      <c r="Q41" s="51"/>
    </row>
    <row r="42" spans="1:17">
      <c r="A42" s="208"/>
      <c r="B42" s="214"/>
      <c r="C42" s="216"/>
      <c r="D42" s="148"/>
      <c r="E42" s="133"/>
      <c r="F42" s="133"/>
      <c r="G42" s="77"/>
      <c r="H42" s="76" t="s">
        <v>174</v>
      </c>
      <c r="I42" s="52"/>
      <c r="J42" s="52"/>
      <c r="K42" s="52">
        <v>70</v>
      </c>
      <c r="L42" s="52">
        <v>60</v>
      </c>
      <c r="M42" s="52">
        <v>128.321</v>
      </c>
      <c r="N42" s="53">
        <v>128.321</v>
      </c>
      <c r="O42" s="58"/>
      <c r="P42" s="58"/>
      <c r="Q42" s="51"/>
    </row>
    <row r="43" spans="1:17" ht="22.5">
      <c r="A43" s="208"/>
      <c r="B43" s="214"/>
      <c r="C43" s="216"/>
      <c r="D43" s="148"/>
      <c r="E43" s="133"/>
      <c r="F43" s="133"/>
      <c r="G43" s="77" t="s">
        <v>177</v>
      </c>
      <c r="H43" s="76" t="s">
        <v>175</v>
      </c>
      <c r="I43" s="52"/>
      <c r="J43" s="52"/>
      <c r="K43" s="52">
        <v>22</v>
      </c>
      <c r="L43" s="52">
        <v>19</v>
      </c>
      <c r="M43" s="52">
        <v>38.753</v>
      </c>
      <c r="N43" s="53">
        <v>38.753</v>
      </c>
      <c r="O43" s="58"/>
      <c r="P43" s="58"/>
      <c r="Q43" s="51"/>
    </row>
    <row r="44" spans="1:17">
      <c r="A44" s="208"/>
      <c r="B44" s="215"/>
      <c r="C44" s="217"/>
      <c r="D44" s="148"/>
      <c r="E44" s="133"/>
      <c r="F44" s="133"/>
      <c r="G44" s="77"/>
      <c r="H44" s="76" t="s">
        <v>176</v>
      </c>
      <c r="I44" s="52"/>
      <c r="J44" s="52"/>
      <c r="K44" s="52">
        <v>4286</v>
      </c>
      <c r="L44" s="52">
        <v>4286</v>
      </c>
      <c r="M44" s="52">
        <v>7916.1090000000004</v>
      </c>
      <c r="N44" s="53">
        <v>7748.9430000000002</v>
      </c>
      <c r="O44" s="58"/>
      <c r="P44" s="58"/>
      <c r="Q44" s="51"/>
    </row>
    <row r="45" spans="1:17">
      <c r="A45" s="207" t="s">
        <v>178</v>
      </c>
      <c r="B45" s="203" t="s">
        <v>179</v>
      </c>
      <c r="C45" s="147" t="s">
        <v>180</v>
      </c>
      <c r="D45" s="148"/>
      <c r="E45" s="133"/>
      <c r="F45" s="133"/>
      <c r="G45" s="127" t="s">
        <v>181</v>
      </c>
      <c r="H45" s="76" t="s">
        <v>174</v>
      </c>
      <c r="I45" s="52"/>
      <c r="J45" s="52"/>
      <c r="K45" s="52"/>
      <c r="L45" s="52"/>
      <c r="M45" s="52">
        <v>74.7</v>
      </c>
      <c r="N45" s="53">
        <v>74.7</v>
      </c>
      <c r="O45" s="58"/>
      <c r="P45" s="58"/>
      <c r="Q45" s="51"/>
    </row>
    <row r="46" spans="1:17">
      <c r="A46" s="207"/>
      <c r="B46" s="204"/>
      <c r="C46" s="148"/>
      <c r="D46" s="148"/>
      <c r="E46" s="133"/>
      <c r="F46" s="133"/>
      <c r="G46" s="133"/>
      <c r="H46" s="76" t="s">
        <v>175</v>
      </c>
      <c r="I46" s="52"/>
      <c r="J46" s="52"/>
      <c r="K46" s="52"/>
      <c r="L46" s="52"/>
      <c r="M46" s="52">
        <v>22.6</v>
      </c>
      <c r="N46" s="53">
        <v>22.6</v>
      </c>
      <c r="O46" s="58"/>
      <c r="P46" s="58"/>
      <c r="Q46" s="51"/>
    </row>
    <row r="47" spans="1:17">
      <c r="A47" s="207" t="s">
        <v>182</v>
      </c>
      <c r="B47" s="173" t="s">
        <v>179</v>
      </c>
      <c r="C47" s="131" t="s">
        <v>183</v>
      </c>
      <c r="D47" s="148"/>
      <c r="E47" s="133"/>
      <c r="F47" s="133"/>
      <c r="G47" s="127" t="s">
        <v>184</v>
      </c>
      <c r="H47" s="76" t="s">
        <v>174</v>
      </c>
      <c r="I47" s="52"/>
      <c r="J47" s="52"/>
      <c r="K47" s="52"/>
      <c r="L47" s="52"/>
      <c r="M47" s="52">
        <v>134.6</v>
      </c>
      <c r="N47" s="53">
        <v>134.6</v>
      </c>
      <c r="O47" s="58">
        <v>0</v>
      </c>
      <c r="P47" s="58">
        <v>0</v>
      </c>
      <c r="Q47" s="51"/>
    </row>
    <row r="48" spans="1:17">
      <c r="A48" s="207"/>
      <c r="B48" s="173"/>
      <c r="C48" s="131"/>
      <c r="D48" s="148"/>
      <c r="E48" s="133"/>
      <c r="F48" s="133"/>
      <c r="G48" s="133"/>
      <c r="H48" s="76" t="s">
        <v>175</v>
      </c>
      <c r="I48" s="52"/>
      <c r="J48" s="52"/>
      <c r="K48" s="52"/>
      <c r="L48" s="52"/>
      <c r="M48" s="52">
        <v>40.6</v>
      </c>
      <c r="N48" s="53">
        <v>40.6</v>
      </c>
      <c r="O48" s="58">
        <v>0</v>
      </c>
      <c r="P48" s="58">
        <v>0</v>
      </c>
      <c r="Q48" s="51"/>
    </row>
    <row r="49" spans="1:17" ht="409.5">
      <c r="A49" s="78" t="s">
        <v>185</v>
      </c>
      <c r="B49" s="65" t="s">
        <v>179</v>
      </c>
      <c r="C49" s="79" t="s">
        <v>186</v>
      </c>
      <c r="D49" s="148"/>
      <c r="E49" s="133"/>
      <c r="F49" s="133"/>
      <c r="G49" s="61" t="s">
        <v>187</v>
      </c>
      <c r="H49" s="76" t="s">
        <v>176</v>
      </c>
      <c r="I49" s="52">
        <v>42988.07</v>
      </c>
      <c r="J49" s="52">
        <v>42988.07</v>
      </c>
      <c r="K49" s="52">
        <v>28656.27</v>
      </c>
      <c r="L49" s="52">
        <v>24531.40598</v>
      </c>
      <c r="M49" s="52">
        <v>47909.31</v>
      </c>
      <c r="N49" s="53">
        <v>47909.31</v>
      </c>
      <c r="O49" s="53">
        <v>48299</v>
      </c>
      <c r="P49" s="53">
        <v>48299</v>
      </c>
      <c r="Q49" s="51"/>
    </row>
    <row r="50" spans="1:17">
      <c r="A50" s="207" t="s">
        <v>188</v>
      </c>
      <c r="B50" s="173" t="s">
        <v>179</v>
      </c>
      <c r="C50" s="131" t="s">
        <v>189</v>
      </c>
      <c r="D50" s="148"/>
      <c r="E50" s="133"/>
      <c r="F50" s="133"/>
      <c r="G50" s="127" t="s">
        <v>190</v>
      </c>
      <c r="H50" s="76" t="s">
        <v>176</v>
      </c>
      <c r="I50" s="52">
        <v>303756.75247000001</v>
      </c>
      <c r="J50" s="52">
        <v>303756.75247000001</v>
      </c>
      <c r="K50" s="52">
        <v>201088.17832000001</v>
      </c>
      <c r="L50" s="52">
        <v>190875.73991999999</v>
      </c>
      <c r="M50" s="52">
        <v>313027.68912</v>
      </c>
      <c r="N50" s="53">
        <v>312783.62232000002</v>
      </c>
      <c r="O50" s="53">
        <v>303602.84145000001</v>
      </c>
      <c r="P50" s="53">
        <v>303602.84145000001</v>
      </c>
      <c r="Q50" s="51"/>
    </row>
    <row r="51" spans="1:17">
      <c r="A51" s="207"/>
      <c r="B51" s="173"/>
      <c r="C51" s="131"/>
      <c r="D51" s="148"/>
      <c r="E51" s="133"/>
      <c r="F51" s="133"/>
      <c r="G51" s="134"/>
      <c r="H51" s="76" t="s">
        <v>191</v>
      </c>
      <c r="I51" s="52">
        <v>13497.947529999999</v>
      </c>
      <c r="J51" s="52">
        <v>13497.700919999999</v>
      </c>
      <c r="K51" s="52">
        <v>1078.4016799999999</v>
      </c>
      <c r="L51" s="52">
        <v>1078.4016799999999</v>
      </c>
      <c r="M51" s="52">
        <v>13937.15588</v>
      </c>
      <c r="N51" s="53">
        <v>13935.36829</v>
      </c>
      <c r="O51" s="53">
        <v>13876.858550000001</v>
      </c>
      <c r="P51" s="53">
        <v>13876.858550000001</v>
      </c>
      <c r="Q51" s="51"/>
    </row>
    <row r="52" spans="1:17">
      <c r="A52" s="209" t="s">
        <v>192</v>
      </c>
      <c r="B52" s="203" t="s">
        <v>179</v>
      </c>
      <c r="C52" s="147" t="s">
        <v>149</v>
      </c>
      <c r="D52" s="148"/>
      <c r="E52" s="133"/>
      <c r="F52" s="133"/>
      <c r="G52" s="127" t="s">
        <v>193</v>
      </c>
      <c r="H52" s="76" t="s">
        <v>174</v>
      </c>
      <c r="I52" s="52">
        <v>13719.16</v>
      </c>
      <c r="J52" s="52">
        <v>13705.40215</v>
      </c>
      <c r="K52" s="52">
        <v>8153.4290000000001</v>
      </c>
      <c r="L52" s="52">
        <v>8027.4664599999996</v>
      </c>
      <c r="M52" s="52">
        <v>17666.188999999998</v>
      </c>
      <c r="N52" s="53">
        <v>17665.76426</v>
      </c>
      <c r="O52" s="53">
        <v>15280.7</v>
      </c>
      <c r="P52" s="53">
        <v>14516.6</v>
      </c>
      <c r="Q52" s="51"/>
    </row>
    <row r="53" spans="1:17">
      <c r="A53" s="208"/>
      <c r="B53" s="204"/>
      <c r="C53" s="148"/>
      <c r="D53" s="148"/>
      <c r="E53" s="133"/>
      <c r="F53" s="133"/>
      <c r="G53" s="133"/>
      <c r="H53" s="76" t="s">
        <v>175</v>
      </c>
      <c r="I53" s="52">
        <v>4123.24</v>
      </c>
      <c r="J53" s="52">
        <v>4117.3203199999998</v>
      </c>
      <c r="K53" s="52">
        <v>2129.86</v>
      </c>
      <c r="L53" s="52">
        <v>2129.8343100000002</v>
      </c>
      <c r="M53" s="52">
        <v>5335.2110000000002</v>
      </c>
      <c r="N53" s="53">
        <v>5329.2675099999997</v>
      </c>
      <c r="O53" s="53">
        <v>4614.7</v>
      </c>
      <c r="P53" s="53">
        <v>4384</v>
      </c>
      <c r="Q53" s="51"/>
    </row>
    <row r="54" spans="1:17">
      <c r="A54" s="208"/>
      <c r="B54" s="204"/>
      <c r="C54" s="148"/>
      <c r="D54" s="148"/>
      <c r="E54" s="133"/>
      <c r="F54" s="133"/>
      <c r="G54" s="133"/>
      <c r="H54" s="76" t="s">
        <v>194</v>
      </c>
      <c r="I54" s="52">
        <v>29728.535329999999</v>
      </c>
      <c r="J54" s="52">
        <v>25533.742630000001</v>
      </c>
      <c r="K54" s="52">
        <v>11372.734</v>
      </c>
      <c r="L54" s="52">
        <v>9241.5521599999993</v>
      </c>
      <c r="M54" s="52">
        <v>26587.905470000002</v>
      </c>
      <c r="N54" s="53">
        <v>20258.76628</v>
      </c>
      <c r="O54" s="53">
        <v>26648.5</v>
      </c>
      <c r="P54" s="53">
        <v>25320.7</v>
      </c>
      <c r="Q54" s="51"/>
    </row>
    <row r="55" spans="1:17">
      <c r="A55" s="208"/>
      <c r="B55" s="204"/>
      <c r="C55" s="148"/>
      <c r="D55" s="148"/>
      <c r="E55" s="133"/>
      <c r="F55" s="133"/>
      <c r="G55" s="133"/>
      <c r="H55" s="76" t="s">
        <v>176</v>
      </c>
      <c r="I55" s="52">
        <v>146639.81971000001</v>
      </c>
      <c r="J55" s="52">
        <v>142360.61136000001</v>
      </c>
      <c r="K55" s="52">
        <v>70342.768500000006</v>
      </c>
      <c r="L55" s="52">
        <v>70010.674220000001</v>
      </c>
      <c r="M55" s="52">
        <v>160753.76269999999</v>
      </c>
      <c r="N55" s="53">
        <v>144983.18958000001</v>
      </c>
      <c r="O55" s="53">
        <v>144001</v>
      </c>
      <c r="P55" s="53">
        <v>134517.5</v>
      </c>
      <c r="Q55" s="51"/>
    </row>
    <row r="56" spans="1:17">
      <c r="A56" s="208"/>
      <c r="B56" s="204"/>
      <c r="C56" s="148"/>
      <c r="D56" s="148"/>
      <c r="E56" s="133"/>
      <c r="F56" s="133"/>
      <c r="G56" s="133"/>
      <c r="H56" s="76" t="s">
        <v>191</v>
      </c>
      <c r="I56" s="52">
        <v>4573.6144999999997</v>
      </c>
      <c r="J56" s="52">
        <v>4266.5356899999997</v>
      </c>
      <c r="K56" s="52">
        <v>546.87500999999997</v>
      </c>
      <c r="L56" s="52">
        <v>546.87500999999997</v>
      </c>
      <c r="M56" s="52">
        <v>3629.6052</v>
      </c>
      <c r="N56" s="53">
        <v>3135.1996100000001</v>
      </c>
      <c r="O56" s="58">
        <v>0</v>
      </c>
      <c r="P56" s="58">
        <v>0</v>
      </c>
      <c r="Q56" s="51"/>
    </row>
    <row r="57" spans="1:17">
      <c r="A57" s="208"/>
      <c r="B57" s="204"/>
      <c r="C57" s="148"/>
      <c r="D57" s="148"/>
      <c r="E57" s="133"/>
      <c r="F57" s="133"/>
      <c r="G57" s="133"/>
      <c r="H57" s="76" t="s">
        <v>195</v>
      </c>
      <c r="I57" s="52">
        <v>323.90636000000001</v>
      </c>
      <c r="J57" s="52">
        <v>323.90636000000001</v>
      </c>
      <c r="K57" s="52">
        <v>52.005299999999998</v>
      </c>
      <c r="L57" s="52">
        <v>52.005299999999998</v>
      </c>
      <c r="M57" s="52">
        <v>52.005299999999998</v>
      </c>
      <c r="N57" s="53">
        <v>52.005299999999998</v>
      </c>
      <c r="O57" s="58">
        <v>0</v>
      </c>
      <c r="P57" s="58">
        <v>0</v>
      </c>
      <c r="Q57" s="51"/>
    </row>
    <row r="58" spans="1:17">
      <c r="A58" s="208"/>
      <c r="B58" s="204"/>
      <c r="C58" s="148"/>
      <c r="D58" s="148"/>
      <c r="E58" s="133"/>
      <c r="F58" s="133"/>
      <c r="G58" s="133"/>
      <c r="H58" s="76" t="s">
        <v>196</v>
      </c>
      <c r="I58" s="52">
        <v>0.28000000000000003</v>
      </c>
      <c r="J58" s="52">
        <v>0.28000000000000003</v>
      </c>
      <c r="K58" s="52">
        <v>2.85</v>
      </c>
      <c r="L58" s="52">
        <v>2.85</v>
      </c>
      <c r="M58" s="52">
        <v>7.7</v>
      </c>
      <c r="N58" s="53">
        <v>7.7</v>
      </c>
      <c r="O58" s="58">
        <v>0</v>
      </c>
      <c r="P58" s="58">
        <v>0</v>
      </c>
      <c r="Q58" s="51"/>
    </row>
    <row r="59" spans="1:17">
      <c r="A59" s="208"/>
      <c r="B59" s="204"/>
      <c r="C59" s="148"/>
      <c r="D59" s="148"/>
      <c r="E59" s="133"/>
      <c r="F59" s="133"/>
      <c r="G59" s="134"/>
      <c r="H59" s="76" t="s">
        <v>197</v>
      </c>
      <c r="I59" s="52">
        <v>0.74831000000000003</v>
      </c>
      <c r="J59" s="52">
        <v>0.74831000000000003</v>
      </c>
      <c r="K59" s="52">
        <v>0.25</v>
      </c>
      <c r="L59" s="52">
        <v>0.25</v>
      </c>
      <c r="M59" s="52">
        <v>1.0892299999999999</v>
      </c>
      <c r="N59" s="53">
        <v>1.0892299999999999</v>
      </c>
      <c r="O59" s="58">
        <v>0</v>
      </c>
      <c r="P59" s="58">
        <v>0</v>
      </c>
      <c r="Q59" s="51"/>
    </row>
    <row r="60" spans="1:17" ht="22.5">
      <c r="A60" s="208"/>
      <c r="B60" s="205"/>
      <c r="C60" s="206"/>
      <c r="D60" s="148"/>
      <c r="E60" s="133"/>
      <c r="F60" s="133"/>
      <c r="G60" s="61" t="s">
        <v>198</v>
      </c>
      <c r="H60" s="76" t="s">
        <v>176</v>
      </c>
      <c r="I60" s="52">
        <v>100</v>
      </c>
      <c r="J60" s="52">
        <v>100</v>
      </c>
      <c r="K60" s="52"/>
      <c r="L60" s="52"/>
      <c r="M60" s="52"/>
      <c r="N60" s="53"/>
      <c r="O60" s="58"/>
      <c r="P60" s="58"/>
      <c r="Q60" s="51"/>
    </row>
    <row r="61" spans="1:17" ht="22.5">
      <c r="A61" s="208"/>
      <c r="B61" s="205"/>
      <c r="C61" s="206"/>
      <c r="D61" s="148"/>
      <c r="E61" s="133"/>
      <c r="F61" s="133"/>
      <c r="G61" s="61" t="s">
        <v>199</v>
      </c>
      <c r="H61" s="76" t="s">
        <v>176</v>
      </c>
      <c r="I61" s="52">
        <v>1440.4</v>
      </c>
      <c r="J61" s="52">
        <v>1440.4</v>
      </c>
      <c r="K61" s="52"/>
      <c r="L61" s="52"/>
      <c r="M61" s="52"/>
      <c r="N61" s="53"/>
      <c r="O61" s="58"/>
      <c r="P61" s="58"/>
      <c r="Q61" s="51"/>
    </row>
    <row r="62" spans="1:17">
      <c r="A62" s="208"/>
      <c r="B62" s="205"/>
      <c r="C62" s="206"/>
      <c r="D62" s="148"/>
      <c r="E62" s="133"/>
      <c r="F62" s="133"/>
      <c r="G62" s="127" t="s">
        <v>200</v>
      </c>
      <c r="H62" s="76" t="s">
        <v>174</v>
      </c>
      <c r="I62" s="52">
        <v>717.2</v>
      </c>
      <c r="J62" s="52">
        <v>717.2</v>
      </c>
      <c r="K62" s="52"/>
      <c r="L62" s="52"/>
      <c r="M62" s="52"/>
      <c r="N62" s="53"/>
      <c r="O62" s="58"/>
      <c r="P62" s="58"/>
      <c r="Q62" s="51"/>
    </row>
    <row r="63" spans="1:17">
      <c r="A63" s="208"/>
      <c r="B63" s="205"/>
      <c r="C63" s="206"/>
      <c r="D63" s="148"/>
      <c r="E63" s="133"/>
      <c r="F63" s="133"/>
      <c r="G63" s="134"/>
      <c r="H63" s="76" t="s">
        <v>175</v>
      </c>
      <c r="I63" s="52">
        <v>216.6</v>
      </c>
      <c r="J63" s="52">
        <v>216.6</v>
      </c>
      <c r="K63" s="52"/>
      <c r="L63" s="52"/>
      <c r="M63" s="52"/>
      <c r="N63" s="53"/>
      <c r="O63" s="58"/>
      <c r="P63" s="58"/>
      <c r="Q63" s="51"/>
    </row>
    <row r="64" spans="1:17">
      <c r="A64" s="208"/>
      <c r="B64" s="205"/>
      <c r="C64" s="206"/>
      <c r="D64" s="148"/>
      <c r="E64" s="133"/>
      <c r="F64" s="133"/>
      <c r="G64" s="127" t="s">
        <v>201</v>
      </c>
      <c r="H64" s="76" t="s">
        <v>174</v>
      </c>
      <c r="I64" s="52">
        <v>15.7</v>
      </c>
      <c r="J64" s="52">
        <v>15.7</v>
      </c>
      <c r="K64" s="52"/>
      <c r="L64" s="52"/>
      <c r="M64" s="52"/>
      <c r="N64" s="53"/>
      <c r="O64" s="58"/>
      <c r="P64" s="58"/>
      <c r="Q64" s="51"/>
    </row>
    <row r="65" spans="1:17">
      <c r="A65" s="210"/>
      <c r="B65" s="200"/>
      <c r="C65" s="201"/>
      <c r="D65" s="148"/>
      <c r="E65" s="133"/>
      <c r="F65" s="133"/>
      <c r="G65" s="134"/>
      <c r="H65" s="76" t="s">
        <v>175</v>
      </c>
      <c r="I65" s="52">
        <v>4.8</v>
      </c>
      <c r="J65" s="52">
        <v>4.8</v>
      </c>
      <c r="K65" s="52"/>
      <c r="L65" s="52"/>
      <c r="M65" s="52"/>
      <c r="N65" s="53"/>
      <c r="O65" s="58"/>
      <c r="P65" s="58"/>
      <c r="Q65" s="51"/>
    </row>
    <row r="66" spans="1:17">
      <c r="A66" s="207" t="s">
        <v>202</v>
      </c>
      <c r="B66" s="173" t="s">
        <v>179</v>
      </c>
      <c r="C66" s="131" t="s">
        <v>203</v>
      </c>
      <c r="D66" s="148"/>
      <c r="E66" s="133"/>
      <c r="F66" s="133"/>
      <c r="G66" s="133" t="s">
        <v>204</v>
      </c>
      <c r="H66" s="76" t="s">
        <v>194</v>
      </c>
      <c r="I66" s="52">
        <v>949.35</v>
      </c>
      <c r="J66" s="52">
        <v>926.06879000000004</v>
      </c>
      <c r="K66" s="52">
        <v>150.89099999999999</v>
      </c>
      <c r="L66" s="52">
        <v>150.49100000000001</v>
      </c>
      <c r="M66" s="52">
        <v>685.2</v>
      </c>
      <c r="N66" s="53">
        <v>681.67071999999996</v>
      </c>
      <c r="O66" s="58">
        <v>0</v>
      </c>
      <c r="P66" s="58">
        <v>0</v>
      </c>
      <c r="Q66" s="51"/>
    </row>
    <row r="67" spans="1:17">
      <c r="A67" s="207"/>
      <c r="B67" s="173"/>
      <c r="C67" s="131"/>
      <c r="D67" s="148"/>
      <c r="E67" s="133"/>
      <c r="F67" s="133"/>
      <c r="G67" s="133"/>
      <c r="H67" s="76" t="s">
        <v>196</v>
      </c>
      <c r="I67" s="52">
        <v>2.85</v>
      </c>
      <c r="J67" s="52">
        <v>2.85</v>
      </c>
      <c r="K67" s="52">
        <v>0.85</v>
      </c>
      <c r="L67" s="52">
        <v>0.85</v>
      </c>
      <c r="M67" s="52">
        <v>9.4</v>
      </c>
      <c r="N67" s="53">
        <v>9.4</v>
      </c>
      <c r="O67" s="58">
        <v>0</v>
      </c>
      <c r="P67" s="58">
        <v>0</v>
      </c>
      <c r="Q67" s="51"/>
    </row>
    <row r="68" spans="1:17" ht="315">
      <c r="A68" s="208" t="s">
        <v>205</v>
      </c>
      <c r="B68" s="204" t="s">
        <v>179</v>
      </c>
      <c r="C68" s="79" t="s">
        <v>206</v>
      </c>
      <c r="D68" s="148"/>
      <c r="E68" s="133"/>
      <c r="F68" s="133"/>
      <c r="G68" s="80" t="s">
        <v>207</v>
      </c>
      <c r="H68" s="127" t="s">
        <v>191</v>
      </c>
      <c r="I68" s="52">
        <v>2391.1</v>
      </c>
      <c r="J68" s="52">
        <v>2391.09636</v>
      </c>
      <c r="K68" s="52"/>
      <c r="L68" s="52"/>
      <c r="M68" s="52"/>
      <c r="N68" s="53"/>
      <c r="O68" s="58"/>
      <c r="P68" s="58"/>
      <c r="Q68" s="51"/>
    </row>
    <row r="69" spans="1:17" ht="315">
      <c r="A69" s="208"/>
      <c r="B69" s="204"/>
      <c r="C69" s="79" t="s">
        <v>208</v>
      </c>
      <c r="D69" s="148"/>
      <c r="E69" s="133"/>
      <c r="F69" s="133"/>
      <c r="G69" s="127" t="s">
        <v>209</v>
      </c>
      <c r="H69" s="128"/>
      <c r="I69" s="52">
        <v>239.11</v>
      </c>
      <c r="J69" s="52">
        <v>239.10964000000001</v>
      </c>
      <c r="K69" s="52">
        <v>151.57894999999999</v>
      </c>
      <c r="L69" s="52">
        <v>151.57894999999999</v>
      </c>
      <c r="M69" s="52">
        <v>151.57894999999999</v>
      </c>
      <c r="N69" s="53">
        <v>151.57894999999999</v>
      </c>
      <c r="O69" s="58"/>
      <c r="P69" s="58"/>
      <c r="Q69" s="51"/>
    </row>
    <row r="70" spans="1:17" ht="315">
      <c r="A70" s="208"/>
      <c r="B70" s="204"/>
      <c r="C70" s="79" t="s">
        <v>206</v>
      </c>
      <c r="D70" s="148"/>
      <c r="E70" s="133"/>
      <c r="F70" s="133"/>
      <c r="G70" s="134"/>
      <c r="H70" s="152"/>
      <c r="I70" s="52"/>
      <c r="J70" s="52"/>
      <c r="K70" s="52"/>
      <c r="L70" s="52"/>
      <c r="M70" s="52">
        <v>2880</v>
      </c>
      <c r="N70" s="53">
        <v>2305.7782400000001</v>
      </c>
      <c r="O70" s="53">
        <v>3360</v>
      </c>
      <c r="P70" s="53">
        <v>3840</v>
      </c>
      <c r="Q70" s="51"/>
    </row>
    <row r="71" spans="1:17" ht="281.25">
      <c r="A71" s="81" t="s">
        <v>210</v>
      </c>
      <c r="B71" s="65" t="s">
        <v>179</v>
      </c>
      <c r="C71" s="79" t="s">
        <v>211</v>
      </c>
      <c r="D71" s="148"/>
      <c r="E71" s="133"/>
      <c r="F71" s="134"/>
      <c r="G71" s="80" t="s">
        <v>212</v>
      </c>
      <c r="H71" s="76" t="s">
        <v>176</v>
      </c>
      <c r="I71" s="52"/>
      <c r="J71" s="52"/>
      <c r="K71" s="52"/>
      <c r="L71" s="52"/>
      <c r="M71" s="52">
        <v>14296</v>
      </c>
      <c r="N71" s="53">
        <v>13669.394969999999</v>
      </c>
      <c r="O71" s="53">
        <v>46872</v>
      </c>
      <c r="P71" s="53">
        <v>46872</v>
      </c>
      <c r="Q71" s="51"/>
    </row>
    <row r="72" spans="1:17" ht="22.5">
      <c r="A72" s="198" t="s">
        <v>213</v>
      </c>
      <c r="B72" s="147" t="s">
        <v>179</v>
      </c>
      <c r="C72" s="147" t="s">
        <v>152</v>
      </c>
      <c r="D72" s="148"/>
      <c r="E72" s="133"/>
      <c r="F72" s="127" t="s">
        <v>214</v>
      </c>
      <c r="G72" s="80" t="s">
        <v>173</v>
      </c>
      <c r="H72" s="76" t="s">
        <v>176</v>
      </c>
      <c r="I72" s="52">
        <v>339.952</v>
      </c>
      <c r="J72" s="52">
        <v>339.952</v>
      </c>
      <c r="K72" s="52"/>
      <c r="L72" s="52"/>
      <c r="M72" s="52"/>
      <c r="N72" s="53"/>
      <c r="O72" s="58">
        <v>0</v>
      </c>
      <c r="P72" s="58">
        <v>0</v>
      </c>
      <c r="Q72" s="51"/>
    </row>
    <row r="73" spans="1:17" ht="22.5">
      <c r="A73" s="199"/>
      <c r="B73" s="200"/>
      <c r="C73" s="201"/>
      <c r="D73" s="148"/>
      <c r="E73" s="133"/>
      <c r="F73" s="133"/>
      <c r="G73" s="80" t="s">
        <v>177</v>
      </c>
      <c r="H73" s="61" t="s">
        <v>176</v>
      </c>
      <c r="I73" s="52"/>
      <c r="J73" s="52"/>
      <c r="K73" s="52">
        <v>32</v>
      </c>
      <c r="L73" s="52">
        <v>32</v>
      </c>
      <c r="M73" s="52">
        <v>145.804</v>
      </c>
      <c r="N73" s="53">
        <v>145.804</v>
      </c>
      <c r="O73" s="58"/>
      <c r="P73" s="58"/>
      <c r="Q73" s="51"/>
    </row>
    <row r="74" spans="1:17" ht="303.75">
      <c r="A74" s="82" t="s">
        <v>215</v>
      </c>
      <c r="B74" s="83" t="s">
        <v>179</v>
      </c>
      <c r="C74" s="84" t="s">
        <v>180</v>
      </c>
      <c r="D74" s="148"/>
      <c r="E74" s="133"/>
      <c r="F74" s="133"/>
      <c r="G74" s="80" t="s">
        <v>181</v>
      </c>
      <c r="H74" s="61" t="s">
        <v>176</v>
      </c>
      <c r="I74" s="52"/>
      <c r="J74" s="52"/>
      <c r="K74" s="52"/>
      <c r="L74" s="52"/>
      <c r="M74" s="52">
        <v>16.7</v>
      </c>
      <c r="N74" s="53">
        <v>16.7</v>
      </c>
      <c r="O74" s="58"/>
      <c r="P74" s="58"/>
      <c r="Q74" s="51"/>
    </row>
    <row r="75" spans="1:17" ht="409.5">
      <c r="A75" s="85" t="s">
        <v>216</v>
      </c>
      <c r="B75" s="65" t="s">
        <v>179</v>
      </c>
      <c r="C75" s="79" t="s">
        <v>217</v>
      </c>
      <c r="D75" s="148"/>
      <c r="E75" s="133"/>
      <c r="F75" s="133"/>
      <c r="G75" s="61" t="s">
        <v>190</v>
      </c>
      <c r="H75" s="61" t="s">
        <v>176</v>
      </c>
      <c r="I75" s="52">
        <v>14325</v>
      </c>
      <c r="J75" s="52">
        <v>14325</v>
      </c>
      <c r="K75" s="52">
        <v>10479.264999999999</v>
      </c>
      <c r="L75" s="52">
        <v>8305.1114500000003</v>
      </c>
      <c r="M75" s="52">
        <v>14999.88</v>
      </c>
      <c r="N75" s="53">
        <v>14999.88</v>
      </c>
      <c r="O75" s="53">
        <v>14325</v>
      </c>
      <c r="P75" s="53">
        <v>14325</v>
      </c>
      <c r="Q75" s="51"/>
    </row>
    <row r="76" spans="1:17" ht="303.75">
      <c r="A76" s="85" t="s">
        <v>218</v>
      </c>
      <c r="B76" s="65" t="s">
        <v>179</v>
      </c>
      <c r="C76" s="79" t="s">
        <v>183</v>
      </c>
      <c r="D76" s="148"/>
      <c r="E76" s="133"/>
      <c r="F76" s="133"/>
      <c r="G76" s="61" t="s">
        <v>184</v>
      </c>
      <c r="H76" s="76" t="s">
        <v>176</v>
      </c>
      <c r="I76" s="52"/>
      <c r="J76" s="52"/>
      <c r="K76" s="52"/>
      <c r="L76" s="52"/>
      <c r="M76" s="52">
        <v>133.1</v>
      </c>
      <c r="N76" s="53">
        <v>133.1</v>
      </c>
      <c r="O76" s="58"/>
      <c r="P76" s="58"/>
      <c r="Q76" s="51"/>
    </row>
    <row r="77" spans="1:17" ht="409.5">
      <c r="A77" s="85" t="s">
        <v>219</v>
      </c>
      <c r="B77" s="65" t="s">
        <v>179</v>
      </c>
      <c r="C77" s="79" t="s">
        <v>220</v>
      </c>
      <c r="D77" s="148"/>
      <c r="E77" s="133"/>
      <c r="F77" s="133"/>
      <c r="G77" s="77" t="s">
        <v>221</v>
      </c>
      <c r="H77" s="76" t="s">
        <v>176</v>
      </c>
      <c r="I77" s="52">
        <v>630.79999999999995</v>
      </c>
      <c r="J77" s="52">
        <v>630.79999999999995</v>
      </c>
      <c r="K77" s="52"/>
      <c r="L77" s="52"/>
      <c r="M77" s="52">
        <v>71.599999999999994</v>
      </c>
      <c r="N77" s="53">
        <v>71.599999999999994</v>
      </c>
      <c r="O77" s="58"/>
      <c r="P77" s="58"/>
      <c r="Q77" s="51"/>
    </row>
    <row r="78" spans="1:17" ht="22.5">
      <c r="A78" s="202" t="s">
        <v>222</v>
      </c>
      <c r="B78" s="203" t="s">
        <v>179</v>
      </c>
      <c r="C78" s="147" t="s">
        <v>149</v>
      </c>
      <c r="D78" s="148"/>
      <c r="E78" s="133"/>
      <c r="F78" s="133"/>
      <c r="G78" s="61" t="s">
        <v>223</v>
      </c>
      <c r="H78" s="76" t="s">
        <v>176</v>
      </c>
      <c r="I78" s="52">
        <v>68.927589999999995</v>
      </c>
      <c r="J78" s="52">
        <v>68.927589999999995</v>
      </c>
      <c r="K78" s="52"/>
      <c r="L78" s="52"/>
      <c r="M78" s="52"/>
      <c r="N78" s="53"/>
      <c r="O78" s="58"/>
      <c r="P78" s="58"/>
      <c r="Q78" s="51"/>
    </row>
    <row r="79" spans="1:17" ht="22.5">
      <c r="A79" s="190"/>
      <c r="B79" s="204"/>
      <c r="C79" s="148"/>
      <c r="D79" s="148"/>
      <c r="E79" s="133"/>
      <c r="F79" s="133"/>
      <c r="G79" s="86" t="s">
        <v>201</v>
      </c>
      <c r="H79" s="76" t="s">
        <v>176</v>
      </c>
      <c r="I79" s="52">
        <v>10.6</v>
      </c>
      <c r="J79" s="52">
        <v>10.6</v>
      </c>
      <c r="K79" s="52"/>
      <c r="L79" s="52"/>
      <c r="M79" s="52"/>
      <c r="N79" s="53"/>
      <c r="O79" s="58"/>
      <c r="P79" s="58"/>
      <c r="Q79" s="51"/>
    </row>
    <row r="80" spans="1:17">
      <c r="A80" s="190"/>
      <c r="B80" s="205"/>
      <c r="C80" s="206"/>
      <c r="D80" s="148"/>
      <c r="E80" s="133"/>
      <c r="F80" s="133"/>
      <c r="G80" s="127" t="s">
        <v>193</v>
      </c>
      <c r="H80" s="76" t="s">
        <v>191</v>
      </c>
      <c r="I80" s="52">
        <v>253.279</v>
      </c>
      <c r="J80" s="52">
        <v>221.87899999999999</v>
      </c>
      <c r="K80" s="52"/>
      <c r="L80" s="52"/>
      <c r="M80" s="52">
        <v>688.68299999999999</v>
      </c>
      <c r="N80" s="53">
        <v>688.68299999999999</v>
      </c>
      <c r="O80" s="58">
        <v>0</v>
      </c>
      <c r="P80" s="58">
        <v>0</v>
      </c>
      <c r="Q80" s="51"/>
    </row>
    <row r="81" spans="1:17">
      <c r="A81" s="190"/>
      <c r="B81" s="205"/>
      <c r="C81" s="206"/>
      <c r="D81" s="149"/>
      <c r="E81" s="134"/>
      <c r="F81" s="134"/>
      <c r="G81" s="134"/>
      <c r="H81" s="76" t="s">
        <v>176</v>
      </c>
      <c r="I81" s="52">
        <v>7936.9210000000003</v>
      </c>
      <c r="J81" s="52">
        <v>7696.3244100000002</v>
      </c>
      <c r="K81" s="52">
        <v>4371.741</v>
      </c>
      <c r="L81" s="52">
        <v>4371.7403400000003</v>
      </c>
      <c r="M81" s="52">
        <v>8924.6190000000006</v>
      </c>
      <c r="N81" s="53">
        <v>8259.9111699999994</v>
      </c>
      <c r="O81" s="53">
        <v>8011</v>
      </c>
      <c r="P81" s="53">
        <v>7611</v>
      </c>
      <c r="Q81" s="51"/>
    </row>
    <row r="82" spans="1:17">
      <c r="A82" s="190"/>
      <c r="B82" s="205"/>
      <c r="C82" s="206"/>
      <c r="D82" s="138" t="s">
        <v>132</v>
      </c>
      <c r="E82" s="127" t="s">
        <v>133</v>
      </c>
      <c r="F82" s="127" t="s">
        <v>172</v>
      </c>
      <c r="G82" s="127" t="s">
        <v>224</v>
      </c>
      <c r="H82" s="196" t="s">
        <v>225</v>
      </c>
      <c r="I82" s="186">
        <v>2056.8679999999999</v>
      </c>
      <c r="J82" s="186">
        <v>2056.8679999999999</v>
      </c>
      <c r="K82" s="186"/>
      <c r="L82" s="186"/>
      <c r="M82" s="186"/>
      <c r="N82" s="186"/>
      <c r="O82" s="186"/>
      <c r="P82" s="186"/>
      <c r="Q82" s="186"/>
    </row>
    <row r="83" spans="1:17">
      <c r="A83" s="190"/>
      <c r="B83" s="205"/>
      <c r="C83" s="206"/>
      <c r="D83" s="158"/>
      <c r="E83" s="152"/>
      <c r="F83" s="128"/>
      <c r="G83" s="128"/>
      <c r="H83" s="197"/>
      <c r="I83" s="152"/>
      <c r="J83" s="152"/>
      <c r="K83" s="195"/>
      <c r="L83" s="195"/>
      <c r="M83" s="195"/>
      <c r="N83" s="195"/>
      <c r="O83" s="195"/>
      <c r="P83" s="195"/>
      <c r="Q83" s="195"/>
    </row>
    <row r="84" spans="1:17" ht="90">
      <c r="A84" s="191"/>
      <c r="B84" s="200"/>
      <c r="C84" s="201"/>
      <c r="D84" s="60" t="s">
        <v>125</v>
      </c>
      <c r="E84" s="88" t="s">
        <v>126</v>
      </c>
      <c r="F84" s="152"/>
      <c r="G84" s="152"/>
      <c r="H84" s="76" t="s">
        <v>191</v>
      </c>
      <c r="I84" s="52">
        <v>1004.364</v>
      </c>
      <c r="J84" s="52">
        <v>1004.3564</v>
      </c>
      <c r="K84" s="52"/>
      <c r="L84" s="52"/>
      <c r="M84" s="52"/>
      <c r="N84" s="53"/>
      <c r="O84" s="58"/>
      <c r="P84" s="58"/>
      <c r="Q84" s="51"/>
    </row>
    <row r="85" spans="1:17" ht="281.25">
      <c r="A85" s="89" t="s">
        <v>226</v>
      </c>
      <c r="B85" s="49" t="s">
        <v>171</v>
      </c>
      <c r="C85" s="60" t="s">
        <v>227</v>
      </c>
      <c r="D85" s="138" t="s">
        <v>125</v>
      </c>
      <c r="E85" s="127" t="s">
        <v>126</v>
      </c>
      <c r="F85" s="127" t="s">
        <v>228</v>
      </c>
      <c r="G85" s="61" t="s">
        <v>229</v>
      </c>
      <c r="H85" s="127" t="s">
        <v>191</v>
      </c>
      <c r="I85" s="52">
        <v>26823.1</v>
      </c>
      <c r="J85" s="52">
        <v>26687.058669999999</v>
      </c>
      <c r="K85" s="52">
        <v>13922</v>
      </c>
      <c r="L85" s="52">
        <v>13922</v>
      </c>
      <c r="M85" s="52">
        <v>23573.8</v>
      </c>
      <c r="N85" s="53">
        <v>21806.115580000002</v>
      </c>
      <c r="O85" s="53">
        <v>27062.799999999999</v>
      </c>
      <c r="P85" s="53">
        <v>27062.799999999999</v>
      </c>
      <c r="Q85" s="51"/>
    </row>
    <row r="86" spans="1:17" ht="409.5">
      <c r="A86" s="189" t="s">
        <v>230</v>
      </c>
      <c r="B86" s="192" t="s">
        <v>179</v>
      </c>
      <c r="C86" s="60" t="s">
        <v>231</v>
      </c>
      <c r="D86" s="157"/>
      <c r="E86" s="128"/>
      <c r="F86" s="128"/>
      <c r="G86" s="127" t="s">
        <v>232</v>
      </c>
      <c r="H86" s="128"/>
      <c r="I86" s="52"/>
      <c r="J86" s="52"/>
      <c r="K86" s="52"/>
      <c r="L86" s="52"/>
      <c r="M86" s="52">
        <v>3600.0549999999998</v>
      </c>
      <c r="N86" s="53">
        <v>3215.0434</v>
      </c>
      <c r="O86" s="58"/>
      <c r="P86" s="58"/>
      <c r="Q86" s="51"/>
    </row>
    <row r="87" spans="1:17" ht="409.5">
      <c r="A87" s="190"/>
      <c r="B87" s="193"/>
      <c r="C87" s="60" t="s">
        <v>233</v>
      </c>
      <c r="D87" s="157"/>
      <c r="E87" s="128"/>
      <c r="F87" s="128"/>
      <c r="G87" s="133"/>
      <c r="H87" s="128"/>
      <c r="I87" s="52"/>
      <c r="J87" s="52"/>
      <c r="K87" s="52"/>
      <c r="L87" s="52"/>
      <c r="M87" s="52">
        <v>10800.165999999999</v>
      </c>
      <c r="N87" s="53">
        <v>9639.1727499999997</v>
      </c>
      <c r="O87" s="58"/>
      <c r="P87" s="58"/>
      <c r="Q87" s="51"/>
    </row>
    <row r="88" spans="1:17" ht="409.5">
      <c r="A88" s="191"/>
      <c r="B88" s="194"/>
      <c r="C88" s="60" t="s">
        <v>234</v>
      </c>
      <c r="D88" s="158"/>
      <c r="E88" s="152"/>
      <c r="F88" s="152"/>
      <c r="G88" s="152"/>
      <c r="H88" s="152"/>
      <c r="I88" s="52"/>
      <c r="J88" s="52"/>
      <c r="K88" s="52"/>
      <c r="L88" s="52"/>
      <c r="M88" s="52">
        <v>28.858000000000001</v>
      </c>
      <c r="N88" s="53">
        <v>25.771979999999999</v>
      </c>
      <c r="O88" s="58"/>
      <c r="P88" s="58"/>
      <c r="Q88" s="51"/>
    </row>
    <row r="89" spans="1:17" ht="157.5">
      <c r="A89" s="90" t="s">
        <v>235</v>
      </c>
      <c r="B89" s="49" t="s">
        <v>171</v>
      </c>
      <c r="C89" s="60" t="s">
        <v>236</v>
      </c>
      <c r="D89" s="60" t="s">
        <v>125</v>
      </c>
      <c r="E89" s="61" t="s">
        <v>126</v>
      </c>
      <c r="F89" s="61" t="s">
        <v>237</v>
      </c>
      <c r="G89" s="61" t="s">
        <v>238</v>
      </c>
      <c r="H89" s="61" t="s">
        <v>194</v>
      </c>
      <c r="I89" s="52">
        <v>100</v>
      </c>
      <c r="J89" s="52">
        <v>92.062749999999994</v>
      </c>
      <c r="K89" s="52">
        <v>6.4</v>
      </c>
      <c r="L89" s="52">
        <v>6.4</v>
      </c>
      <c r="M89" s="52">
        <v>100</v>
      </c>
      <c r="N89" s="53">
        <v>6.4</v>
      </c>
      <c r="O89" s="66">
        <v>100</v>
      </c>
      <c r="P89" s="66">
        <v>100</v>
      </c>
      <c r="Q89" s="51"/>
    </row>
    <row r="90" spans="1:17">
      <c r="A90" s="160" t="s">
        <v>239</v>
      </c>
      <c r="B90" s="166" t="s">
        <v>171</v>
      </c>
      <c r="C90" s="163" t="s">
        <v>240</v>
      </c>
      <c r="D90" s="163" t="s">
        <v>125</v>
      </c>
      <c r="E90" s="127" t="s">
        <v>126</v>
      </c>
      <c r="F90" s="127" t="s">
        <v>241</v>
      </c>
      <c r="G90" s="127" t="s">
        <v>242</v>
      </c>
      <c r="H90" s="127" t="s">
        <v>191</v>
      </c>
      <c r="I90" s="186">
        <v>1546.8450600000001</v>
      </c>
      <c r="J90" s="186">
        <v>1546.8450600000001</v>
      </c>
      <c r="K90" s="186"/>
      <c r="L90" s="186"/>
      <c r="M90" s="186">
        <v>0</v>
      </c>
      <c r="N90" s="179"/>
      <c r="O90" s="179">
        <v>1786.5</v>
      </c>
      <c r="P90" s="179">
        <v>1786.5</v>
      </c>
      <c r="Q90" s="183"/>
    </row>
    <row r="91" spans="1:17">
      <c r="A91" s="170"/>
      <c r="B91" s="175"/>
      <c r="C91" s="176"/>
      <c r="D91" s="176"/>
      <c r="E91" s="133"/>
      <c r="F91" s="133"/>
      <c r="G91" s="128"/>
      <c r="H91" s="128"/>
      <c r="I91" s="128"/>
      <c r="J91" s="128"/>
      <c r="K91" s="128"/>
      <c r="L91" s="128"/>
      <c r="M91" s="128"/>
      <c r="N91" s="180"/>
      <c r="O91" s="188"/>
      <c r="P91" s="188"/>
      <c r="Q91" s="184"/>
    </row>
    <row r="92" spans="1:17">
      <c r="A92" s="170"/>
      <c r="B92" s="175"/>
      <c r="C92" s="176"/>
      <c r="D92" s="176"/>
      <c r="E92" s="133"/>
      <c r="F92" s="133"/>
      <c r="G92" s="128"/>
      <c r="H92" s="152"/>
      <c r="I92" s="152"/>
      <c r="J92" s="152"/>
      <c r="K92" s="152"/>
      <c r="L92" s="152"/>
      <c r="M92" s="152"/>
      <c r="N92" s="181"/>
      <c r="O92" s="182"/>
      <c r="P92" s="182"/>
      <c r="Q92" s="185"/>
    </row>
    <row r="93" spans="1:17">
      <c r="A93" s="170"/>
      <c r="B93" s="175"/>
      <c r="C93" s="176"/>
      <c r="D93" s="176"/>
      <c r="E93" s="133"/>
      <c r="F93" s="133"/>
      <c r="G93" s="128"/>
      <c r="H93" s="61" t="s">
        <v>243</v>
      </c>
      <c r="I93" s="52"/>
      <c r="J93" s="52"/>
      <c r="K93" s="52"/>
      <c r="L93" s="52"/>
      <c r="M93" s="52">
        <v>0</v>
      </c>
      <c r="N93" s="58"/>
      <c r="O93" s="53">
        <v>79.646000000000001</v>
      </c>
      <c r="P93" s="53">
        <v>79.646000000000001</v>
      </c>
      <c r="Q93" s="51"/>
    </row>
    <row r="94" spans="1:17">
      <c r="A94" s="170"/>
      <c r="B94" s="175"/>
      <c r="C94" s="176"/>
      <c r="D94" s="176"/>
      <c r="E94" s="133"/>
      <c r="F94" s="133"/>
      <c r="G94" s="128"/>
      <c r="H94" s="61" t="s">
        <v>244</v>
      </c>
      <c r="I94" s="52"/>
      <c r="J94" s="52"/>
      <c r="K94" s="52"/>
      <c r="L94" s="52"/>
      <c r="M94" s="52">
        <v>0</v>
      </c>
      <c r="N94" s="58"/>
      <c r="O94" s="53">
        <v>24.053999999999998</v>
      </c>
      <c r="P94" s="53">
        <v>24.053999999999998</v>
      </c>
      <c r="Q94" s="51"/>
    </row>
    <row r="95" spans="1:17">
      <c r="A95" s="170"/>
      <c r="B95" s="175"/>
      <c r="C95" s="176"/>
      <c r="D95" s="176"/>
      <c r="E95" s="133"/>
      <c r="F95" s="133"/>
      <c r="G95" s="128"/>
      <c r="H95" s="61" t="s">
        <v>194</v>
      </c>
      <c r="I95" s="52">
        <v>42.063000000000002</v>
      </c>
      <c r="J95" s="52">
        <v>42.063000000000002</v>
      </c>
      <c r="K95" s="52"/>
      <c r="L95" s="52"/>
      <c r="M95" s="52"/>
      <c r="N95" s="53"/>
      <c r="O95" s="58"/>
      <c r="P95" s="58"/>
      <c r="Q95" s="51"/>
    </row>
    <row r="96" spans="1:17" ht="157.5">
      <c r="A96" s="160" t="s">
        <v>245</v>
      </c>
      <c r="B96" s="91" t="s">
        <v>171</v>
      </c>
      <c r="C96" s="163" t="s">
        <v>246</v>
      </c>
      <c r="D96" s="163" t="s">
        <v>125</v>
      </c>
      <c r="E96" s="127" t="s">
        <v>126</v>
      </c>
      <c r="F96" s="127" t="s">
        <v>241</v>
      </c>
      <c r="G96" s="127" t="s">
        <v>242</v>
      </c>
      <c r="H96" s="127" t="s">
        <v>247</v>
      </c>
      <c r="I96" s="186">
        <v>3219.2919400000001</v>
      </c>
      <c r="J96" s="186">
        <v>3219.2265000000002</v>
      </c>
      <c r="K96" s="186"/>
      <c r="L96" s="186"/>
      <c r="M96" s="186">
        <v>0</v>
      </c>
      <c r="N96" s="179"/>
      <c r="O96" s="179">
        <v>3396</v>
      </c>
      <c r="P96" s="179">
        <v>3396</v>
      </c>
      <c r="Q96" s="183"/>
    </row>
    <row r="97" spans="1:17">
      <c r="A97" s="170"/>
      <c r="B97" s="92"/>
      <c r="C97" s="176"/>
      <c r="D97" s="176"/>
      <c r="E97" s="133"/>
      <c r="F97" s="133"/>
      <c r="G97" s="128"/>
      <c r="H97" s="128"/>
      <c r="I97" s="128"/>
      <c r="J97" s="128"/>
      <c r="K97" s="187"/>
      <c r="L97" s="187"/>
      <c r="M97" s="187"/>
      <c r="N97" s="180"/>
      <c r="O97" s="180"/>
      <c r="P97" s="180"/>
      <c r="Q97" s="184"/>
    </row>
    <row r="98" spans="1:17">
      <c r="A98" s="170"/>
      <c r="B98" s="92"/>
      <c r="C98" s="176"/>
      <c r="D98" s="176"/>
      <c r="E98" s="133"/>
      <c r="F98" s="133"/>
      <c r="G98" s="152"/>
      <c r="H98" s="152"/>
      <c r="I98" s="152"/>
      <c r="J98" s="152"/>
      <c r="K98" s="152"/>
      <c r="L98" s="152"/>
      <c r="M98" s="152"/>
      <c r="N98" s="181"/>
      <c r="O98" s="182"/>
      <c r="P98" s="182"/>
      <c r="Q98" s="185"/>
    </row>
    <row r="99" spans="1:17" ht="22.5">
      <c r="A99" s="171"/>
      <c r="B99" s="93"/>
      <c r="C99" s="177"/>
      <c r="D99" s="177"/>
      <c r="E99" s="134"/>
      <c r="F99" s="134"/>
      <c r="G99" s="61" t="s">
        <v>248</v>
      </c>
      <c r="H99" s="61" t="s">
        <v>247</v>
      </c>
      <c r="I99" s="52">
        <v>816.5385</v>
      </c>
      <c r="J99" s="52">
        <v>816.5385</v>
      </c>
      <c r="K99" s="52"/>
      <c r="L99" s="52"/>
      <c r="M99" s="52">
        <v>0</v>
      </c>
      <c r="N99" s="53">
        <v>0</v>
      </c>
      <c r="O99" s="53">
        <v>830.8</v>
      </c>
      <c r="P99" s="53">
        <v>830.8</v>
      </c>
      <c r="Q99" s="51"/>
    </row>
    <row r="100" spans="1:17" ht="158.25">
      <c r="A100" s="160" t="s">
        <v>249</v>
      </c>
      <c r="B100" s="166" t="s">
        <v>171</v>
      </c>
      <c r="C100" s="94" t="s">
        <v>250</v>
      </c>
      <c r="D100" s="163" t="s">
        <v>130</v>
      </c>
      <c r="E100" s="127" t="s">
        <v>131</v>
      </c>
      <c r="F100" s="127" t="s">
        <v>172</v>
      </c>
      <c r="G100" s="127" t="s">
        <v>251</v>
      </c>
      <c r="H100" s="127" t="s">
        <v>252</v>
      </c>
      <c r="I100" s="52">
        <v>75</v>
      </c>
      <c r="J100" s="52">
        <v>75</v>
      </c>
      <c r="K100" s="52"/>
      <c r="L100" s="52"/>
      <c r="M100" s="52"/>
      <c r="N100" s="53"/>
      <c r="O100" s="58"/>
      <c r="P100" s="58"/>
      <c r="Q100" s="51"/>
    </row>
    <row r="101" spans="1:17" ht="158.25">
      <c r="A101" s="171"/>
      <c r="B101" s="167"/>
      <c r="C101" s="94" t="s">
        <v>253</v>
      </c>
      <c r="D101" s="177"/>
      <c r="E101" s="134"/>
      <c r="F101" s="134"/>
      <c r="G101" s="134"/>
      <c r="H101" s="134"/>
      <c r="I101" s="52">
        <v>135256.38</v>
      </c>
      <c r="J101" s="52">
        <v>135256.38</v>
      </c>
      <c r="K101" s="52"/>
      <c r="L101" s="52"/>
      <c r="M101" s="52"/>
      <c r="N101" s="53"/>
      <c r="O101" s="58"/>
      <c r="P101" s="58"/>
      <c r="Q101" s="51"/>
    </row>
    <row r="102" spans="1:17" ht="409.6">
      <c r="A102" s="160" t="s">
        <v>254</v>
      </c>
      <c r="B102" s="166" t="s">
        <v>179</v>
      </c>
      <c r="C102" s="94" t="s">
        <v>255</v>
      </c>
      <c r="D102" s="163" t="s">
        <v>125</v>
      </c>
      <c r="E102" s="127" t="s">
        <v>126</v>
      </c>
      <c r="F102" s="127" t="s">
        <v>172</v>
      </c>
      <c r="G102" s="127" t="s">
        <v>256</v>
      </c>
      <c r="H102" s="127" t="s">
        <v>191</v>
      </c>
      <c r="I102" s="52"/>
      <c r="J102" s="52"/>
      <c r="K102" s="52"/>
      <c r="L102" s="52"/>
      <c r="M102" s="52">
        <v>1800</v>
      </c>
      <c r="N102" s="53">
        <v>1800</v>
      </c>
      <c r="O102" s="58"/>
      <c r="P102" s="58"/>
      <c r="Q102" s="51"/>
    </row>
    <row r="103" spans="1:17" ht="409.6">
      <c r="A103" s="171"/>
      <c r="B103" s="167"/>
      <c r="C103" s="94" t="s">
        <v>257</v>
      </c>
      <c r="D103" s="177"/>
      <c r="E103" s="134"/>
      <c r="F103" s="134"/>
      <c r="G103" s="134"/>
      <c r="H103" s="134"/>
      <c r="I103" s="52"/>
      <c r="J103" s="52"/>
      <c r="K103" s="52"/>
      <c r="L103" s="52"/>
      <c r="M103" s="52">
        <v>36.734999999999999</v>
      </c>
      <c r="N103" s="53">
        <v>36.734999999999999</v>
      </c>
      <c r="O103" s="58"/>
      <c r="P103" s="58"/>
      <c r="Q103" s="51"/>
    </row>
    <row r="104" spans="1:17" ht="383.25">
      <c r="A104" s="164" t="s">
        <v>258</v>
      </c>
      <c r="B104" s="166" t="s">
        <v>179</v>
      </c>
      <c r="C104" s="94" t="s">
        <v>166</v>
      </c>
      <c r="D104" s="163" t="s">
        <v>125</v>
      </c>
      <c r="E104" s="127" t="s">
        <v>126</v>
      </c>
      <c r="F104" s="127" t="s">
        <v>172</v>
      </c>
      <c r="G104" s="127" t="s">
        <v>259</v>
      </c>
      <c r="H104" s="127" t="s">
        <v>191</v>
      </c>
      <c r="I104" s="52"/>
      <c r="J104" s="52"/>
      <c r="K104" s="52"/>
      <c r="L104" s="52"/>
      <c r="M104" s="52">
        <v>3000</v>
      </c>
      <c r="N104" s="53">
        <v>2296.1111799999999</v>
      </c>
      <c r="O104" s="58"/>
      <c r="P104" s="58"/>
      <c r="Q104" s="51"/>
    </row>
    <row r="105" spans="1:17" ht="383.25">
      <c r="A105" s="165"/>
      <c r="B105" s="167"/>
      <c r="C105" s="94" t="s">
        <v>260</v>
      </c>
      <c r="D105" s="177"/>
      <c r="E105" s="134"/>
      <c r="F105" s="134"/>
      <c r="G105" s="134"/>
      <c r="H105" s="134"/>
      <c r="I105" s="52"/>
      <c r="J105" s="52"/>
      <c r="K105" s="52"/>
      <c r="L105" s="52"/>
      <c r="M105" s="52">
        <v>46.8</v>
      </c>
      <c r="N105" s="53">
        <v>39.691000000000003</v>
      </c>
      <c r="O105" s="58"/>
      <c r="P105" s="58"/>
      <c r="Q105" s="51"/>
    </row>
    <row r="106" spans="1:17" ht="409.6">
      <c r="A106" s="164" t="s">
        <v>261</v>
      </c>
      <c r="B106" s="166" t="s">
        <v>179</v>
      </c>
      <c r="C106" s="94" t="s">
        <v>255</v>
      </c>
      <c r="D106" s="163" t="s">
        <v>125</v>
      </c>
      <c r="E106" s="127" t="s">
        <v>126</v>
      </c>
      <c r="F106" s="127" t="s">
        <v>172</v>
      </c>
      <c r="G106" s="127" t="s">
        <v>262</v>
      </c>
      <c r="H106" s="127" t="s">
        <v>191</v>
      </c>
      <c r="I106" s="52"/>
      <c r="J106" s="52"/>
      <c r="K106" s="52"/>
      <c r="L106" s="52"/>
      <c r="M106" s="52">
        <v>140.4675</v>
      </c>
      <c r="N106" s="53">
        <v>116.40542000000001</v>
      </c>
      <c r="O106" s="53">
        <v>146.56885</v>
      </c>
      <c r="P106" s="53">
        <v>356.26353</v>
      </c>
      <c r="Q106" s="51"/>
    </row>
    <row r="107" spans="1:17" ht="409.6">
      <c r="A107" s="174"/>
      <c r="B107" s="175"/>
      <c r="C107" s="94" t="s">
        <v>257</v>
      </c>
      <c r="D107" s="176"/>
      <c r="E107" s="133"/>
      <c r="F107" s="133"/>
      <c r="G107" s="133"/>
      <c r="H107" s="133"/>
      <c r="I107" s="52"/>
      <c r="J107" s="52"/>
      <c r="K107" s="52"/>
      <c r="L107" s="52"/>
      <c r="M107" s="52">
        <v>57.4</v>
      </c>
      <c r="N107" s="53">
        <v>47.567390000000003</v>
      </c>
      <c r="O107" s="58"/>
      <c r="P107" s="58"/>
      <c r="Q107" s="51"/>
    </row>
    <row r="108" spans="1:17" ht="409.6">
      <c r="A108" s="165"/>
      <c r="B108" s="167"/>
      <c r="C108" s="94" t="s">
        <v>263</v>
      </c>
      <c r="D108" s="176"/>
      <c r="E108" s="133"/>
      <c r="F108" s="133"/>
      <c r="G108" s="134"/>
      <c r="H108" s="133"/>
      <c r="I108" s="52"/>
      <c r="J108" s="52"/>
      <c r="K108" s="52"/>
      <c r="L108" s="52"/>
      <c r="M108" s="52">
        <v>2668.88247</v>
      </c>
      <c r="N108" s="53">
        <v>2211.70316</v>
      </c>
      <c r="O108" s="53">
        <v>2784.8081000000002</v>
      </c>
      <c r="P108" s="53">
        <v>6769.0070699999997</v>
      </c>
      <c r="Q108" s="51"/>
    </row>
    <row r="109" spans="1:17" ht="409.6">
      <c r="A109" s="95" t="s">
        <v>264</v>
      </c>
      <c r="B109" s="92" t="s">
        <v>179</v>
      </c>
      <c r="C109" s="94" t="s">
        <v>265</v>
      </c>
      <c r="D109" s="178"/>
      <c r="E109" s="152"/>
      <c r="F109" s="152"/>
      <c r="G109" s="77" t="s">
        <v>266</v>
      </c>
      <c r="H109" s="152"/>
      <c r="I109" s="52"/>
      <c r="J109" s="52"/>
      <c r="K109" s="52"/>
      <c r="L109" s="52"/>
      <c r="M109" s="52">
        <v>500</v>
      </c>
      <c r="N109" s="53">
        <v>497.63499999999999</v>
      </c>
      <c r="O109" s="53"/>
      <c r="P109" s="53"/>
      <c r="Q109" s="51"/>
    </row>
    <row r="110" spans="1:17" ht="360.75">
      <c r="A110" s="164" t="s">
        <v>267</v>
      </c>
      <c r="B110" s="166" t="s">
        <v>179</v>
      </c>
      <c r="C110" s="94" t="s">
        <v>268</v>
      </c>
      <c r="D110" s="163" t="s">
        <v>132</v>
      </c>
      <c r="E110" s="127" t="s">
        <v>133</v>
      </c>
      <c r="F110" s="127" t="s">
        <v>172</v>
      </c>
      <c r="G110" s="127" t="s">
        <v>269</v>
      </c>
      <c r="H110" s="127" t="s">
        <v>225</v>
      </c>
      <c r="I110" s="52"/>
      <c r="J110" s="52"/>
      <c r="K110" s="52"/>
      <c r="L110" s="52"/>
      <c r="M110" s="52">
        <v>368.06574000000001</v>
      </c>
      <c r="N110" s="53">
        <v>348.86662000000001</v>
      </c>
      <c r="O110" s="53"/>
      <c r="P110" s="53"/>
      <c r="Q110" s="51"/>
    </row>
    <row r="111" spans="1:17" ht="360.75">
      <c r="A111" s="174"/>
      <c r="B111" s="175"/>
      <c r="C111" s="94" t="s">
        <v>270</v>
      </c>
      <c r="D111" s="176"/>
      <c r="E111" s="133"/>
      <c r="F111" s="133"/>
      <c r="G111" s="133"/>
      <c r="H111" s="133"/>
      <c r="I111" s="52"/>
      <c r="J111" s="52"/>
      <c r="K111" s="52"/>
      <c r="L111" s="52"/>
      <c r="M111" s="52">
        <v>2484.4437499999999</v>
      </c>
      <c r="N111" s="53">
        <v>2354.84971</v>
      </c>
      <c r="O111" s="53"/>
      <c r="P111" s="53"/>
      <c r="Q111" s="51"/>
    </row>
    <row r="112" spans="1:17" ht="360.75">
      <c r="A112" s="165"/>
      <c r="B112" s="167"/>
      <c r="C112" s="94" t="s">
        <v>271</v>
      </c>
      <c r="D112" s="177"/>
      <c r="E112" s="134"/>
      <c r="F112" s="134"/>
      <c r="G112" s="134"/>
      <c r="H112" s="134"/>
      <c r="I112" s="52"/>
      <c r="J112" s="52"/>
      <c r="K112" s="52"/>
      <c r="L112" s="52"/>
      <c r="M112" s="52">
        <v>828.14792</v>
      </c>
      <c r="N112" s="53">
        <v>784.94988999999998</v>
      </c>
      <c r="O112" s="53"/>
      <c r="P112" s="53"/>
      <c r="Q112" s="51"/>
    </row>
    <row r="113" spans="1:17" ht="327">
      <c r="A113" s="164" t="s">
        <v>272</v>
      </c>
      <c r="B113" s="166" t="s">
        <v>179</v>
      </c>
      <c r="C113" s="94" t="s">
        <v>273</v>
      </c>
      <c r="D113" s="163" t="s">
        <v>125</v>
      </c>
      <c r="E113" s="127" t="s">
        <v>126</v>
      </c>
      <c r="F113" s="127" t="s">
        <v>172</v>
      </c>
      <c r="G113" s="127" t="s">
        <v>274</v>
      </c>
      <c r="H113" s="127" t="s">
        <v>191</v>
      </c>
      <c r="I113" s="52"/>
      <c r="J113" s="52"/>
      <c r="K113" s="52"/>
      <c r="L113" s="52"/>
      <c r="M113" s="52">
        <v>104.95685</v>
      </c>
      <c r="N113" s="53">
        <v>89.210639999999998</v>
      </c>
      <c r="O113" s="53">
        <v>96.542190000000005</v>
      </c>
      <c r="P113" s="53">
        <v>284.46924999999999</v>
      </c>
      <c r="Q113" s="51"/>
    </row>
    <row r="114" spans="1:17" ht="327">
      <c r="A114" s="174"/>
      <c r="B114" s="175"/>
      <c r="C114" s="94" t="s">
        <v>275</v>
      </c>
      <c r="D114" s="176"/>
      <c r="E114" s="133"/>
      <c r="F114" s="133"/>
      <c r="G114" s="133"/>
      <c r="H114" s="133"/>
      <c r="I114" s="52"/>
      <c r="J114" s="52"/>
      <c r="K114" s="52"/>
      <c r="L114" s="52"/>
      <c r="M114" s="52">
        <v>42.9</v>
      </c>
      <c r="N114" s="53">
        <v>36.463909999999998</v>
      </c>
      <c r="O114" s="53"/>
      <c r="P114" s="53"/>
      <c r="Q114" s="51"/>
    </row>
    <row r="115" spans="1:17" ht="327">
      <c r="A115" s="165"/>
      <c r="B115" s="167"/>
      <c r="C115" s="94" t="s">
        <v>276</v>
      </c>
      <c r="D115" s="177"/>
      <c r="E115" s="134"/>
      <c r="F115" s="134"/>
      <c r="G115" s="134"/>
      <c r="H115" s="134"/>
      <c r="I115" s="52"/>
      <c r="J115" s="52"/>
      <c r="K115" s="52"/>
      <c r="L115" s="52"/>
      <c r="M115" s="52">
        <v>1994.1801499999999</v>
      </c>
      <c r="N115" s="53">
        <v>1695.00226</v>
      </c>
      <c r="O115" s="53">
        <v>1834.30161</v>
      </c>
      <c r="P115" s="53">
        <v>5404.9158500000003</v>
      </c>
      <c r="Q115" s="51"/>
    </row>
    <row r="116" spans="1:17" ht="45">
      <c r="A116" s="164" t="s">
        <v>277</v>
      </c>
      <c r="B116" s="166" t="s">
        <v>179</v>
      </c>
      <c r="C116" s="168" t="s">
        <v>278</v>
      </c>
      <c r="D116" s="96" t="s">
        <v>130</v>
      </c>
      <c r="E116" s="80" t="s">
        <v>131</v>
      </c>
      <c r="F116" s="127" t="s">
        <v>172</v>
      </c>
      <c r="G116" s="127" t="s">
        <v>279</v>
      </c>
      <c r="H116" s="80" t="s">
        <v>194</v>
      </c>
      <c r="I116" s="52"/>
      <c r="J116" s="52"/>
      <c r="K116" s="52"/>
      <c r="L116" s="52"/>
      <c r="M116" s="52">
        <v>1350</v>
      </c>
      <c r="N116" s="53">
        <v>0</v>
      </c>
      <c r="O116" s="53"/>
      <c r="P116" s="53"/>
      <c r="Q116" s="51"/>
    </row>
    <row r="117" spans="1:17" ht="90">
      <c r="A117" s="165"/>
      <c r="B117" s="167"/>
      <c r="C117" s="169"/>
      <c r="D117" s="96" t="s">
        <v>125</v>
      </c>
      <c r="E117" s="80" t="s">
        <v>126</v>
      </c>
      <c r="F117" s="134"/>
      <c r="G117" s="134"/>
      <c r="H117" s="80" t="s">
        <v>191</v>
      </c>
      <c r="I117" s="52"/>
      <c r="J117" s="52"/>
      <c r="K117" s="52"/>
      <c r="L117" s="52"/>
      <c r="M117" s="52">
        <v>1139.653</v>
      </c>
      <c r="N117" s="53">
        <v>1135.482</v>
      </c>
      <c r="O117" s="53"/>
      <c r="P117" s="53"/>
      <c r="Q117" s="51"/>
    </row>
    <row r="118" spans="1:17" ht="33.75">
      <c r="A118" s="160" t="s">
        <v>62</v>
      </c>
      <c r="B118" s="172" t="s">
        <v>134</v>
      </c>
      <c r="C118" s="173" t="s">
        <v>280</v>
      </c>
      <c r="D118" s="49" t="s">
        <v>123</v>
      </c>
      <c r="E118" s="56"/>
      <c r="F118" s="50"/>
      <c r="G118" s="97"/>
      <c r="H118" s="50"/>
      <c r="I118" s="52">
        <f>I120+I121</f>
        <v>101899.05888</v>
      </c>
      <c r="J118" s="52">
        <f>J120+J121</f>
        <v>97980.648950000003</v>
      </c>
      <c r="K118" s="52">
        <f t="shared" ref="K118:P118" si="7">K120+K121</f>
        <v>16384.739469999997</v>
      </c>
      <c r="L118" s="52">
        <f t="shared" si="7"/>
        <v>15479.17908</v>
      </c>
      <c r="M118" s="52">
        <f t="shared" si="7"/>
        <v>54006.963509999994</v>
      </c>
      <c r="N118" s="53">
        <f>N120+N121</f>
        <v>40556.442309999999</v>
      </c>
      <c r="O118" s="53">
        <f t="shared" si="7"/>
        <v>48439.200000000004</v>
      </c>
      <c r="P118" s="53">
        <f t="shared" si="7"/>
        <v>44213.399999999994</v>
      </c>
      <c r="Q118" s="51"/>
    </row>
    <row r="119" spans="1:17" ht="22.5">
      <c r="A119" s="170"/>
      <c r="B119" s="172"/>
      <c r="C119" s="173"/>
      <c r="D119" s="49" t="s">
        <v>124</v>
      </c>
      <c r="E119" s="56"/>
      <c r="F119" s="50"/>
      <c r="G119" s="97"/>
      <c r="H119" s="50"/>
      <c r="I119" s="52"/>
      <c r="J119" s="52"/>
      <c r="K119" s="52"/>
      <c r="L119" s="52"/>
      <c r="M119" s="52"/>
      <c r="N119" s="58"/>
      <c r="O119" s="58"/>
      <c r="P119" s="58"/>
      <c r="Q119" s="51"/>
    </row>
    <row r="120" spans="1:17" ht="90">
      <c r="A120" s="170"/>
      <c r="B120" s="172"/>
      <c r="C120" s="173"/>
      <c r="D120" s="49" t="s">
        <v>125</v>
      </c>
      <c r="E120" s="56" t="s">
        <v>126</v>
      </c>
      <c r="F120" s="56" t="s">
        <v>127</v>
      </c>
      <c r="G120" s="61" t="s">
        <v>127</v>
      </c>
      <c r="H120" s="56" t="s">
        <v>127</v>
      </c>
      <c r="I120" s="52">
        <f>I122+I123+I124+I125+I126+I127+I128+I129+I130+I131+I132+I133+I134+I135+I136+I137+I138+I139+I140+I141+I142+I143+I144+I145+I146+I147+I148+I149+I154+I155+I156+I157</f>
        <v>39023.347379999999</v>
      </c>
      <c r="J120" s="52">
        <f t="shared" ref="J120:P120" si="8">J122+J123+J124+J125+J126+J127+J128+J129+J130+J131+J132+J133+J134+J135+J136+J137+J138+J139+J140+J141+J142+J143+J144+J145+J146+J147+J148+J149+J154+J155+J156+J157</f>
        <v>38041.98995000001</v>
      </c>
      <c r="K120" s="52">
        <f t="shared" si="8"/>
        <v>16384.739469999997</v>
      </c>
      <c r="L120" s="52">
        <f t="shared" si="8"/>
        <v>15479.17908</v>
      </c>
      <c r="M120" s="52">
        <f>M122+M123+M124+M125+M126+M127+M128+M129+M130+M131+M132+M133+M134+M135+M136+M137+M138+M139+M140+M141+M142+M143+M144+M145+M146+M147+M148+M149+M154+M155+M156+M157+M150+M151+M152+M153</f>
        <v>37832.005999999994</v>
      </c>
      <c r="N120" s="52">
        <f>N122+N123+N124+N125+N126+N127+N128+N129+N130+N131+N132+N133+N134+N135+N136+N137+N138+N139+N140+N141+N142+N143+N144+N145+N146+N147+N148+N149+N154+N155+N156+N157+N150+N151+N152+N153</f>
        <v>35201.831249999996</v>
      </c>
      <c r="O120" s="52">
        <f t="shared" si="8"/>
        <v>34913.800000000003</v>
      </c>
      <c r="P120" s="52">
        <f t="shared" si="8"/>
        <v>33393.1</v>
      </c>
      <c r="Q120" s="51"/>
    </row>
    <row r="121" spans="1:17" ht="146.25">
      <c r="A121" s="171"/>
      <c r="B121" s="172"/>
      <c r="C121" s="173"/>
      <c r="D121" s="49" t="s">
        <v>128</v>
      </c>
      <c r="E121" s="56" t="s">
        <v>129</v>
      </c>
      <c r="F121" s="56" t="s">
        <v>127</v>
      </c>
      <c r="G121" s="61" t="s">
        <v>127</v>
      </c>
      <c r="H121" s="56" t="s">
        <v>127</v>
      </c>
      <c r="I121" s="52">
        <f>I159+I158+I160</f>
        <v>62875.711499999998</v>
      </c>
      <c r="J121" s="52">
        <f>J159+J158+J160</f>
        <v>59938.659</v>
      </c>
      <c r="K121" s="52">
        <f>K159</f>
        <v>0</v>
      </c>
      <c r="L121" s="52">
        <f t="shared" ref="L121:P121" si="9">L159</f>
        <v>0</v>
      </c>
      <c r="M121" s="52">
        <f>M159+M160+M161</f>
        <v>16174.957509999998</v>
      </c>
      <c r="N121" s="52">
        <f>N159+N160+N161</f>
        <v>5354.6110599999993</v>
      </c>
      <c r="O121" s="52">
        <f>O159</f>
        <v>13525.4</v>
      </c>
      <c r="P121" s="52">
        <f t="shared" si="9"/>
        <v>10820.3</v>
      </c>
      <c r="Q121" s="51"/>
    </row>
    <row r="122" spans="1:17">
      <c r="A122" s="160" t="s">
        <v>281</v>
      </c>
      <c r="B122" s="163" t="s">
        <v>282</v>
      </c>
      <c r="C122" s="163" t="s">
        <v>152</v>
      </c>
      <c r="D122" s="163" t="s">
        <v>125</v>
      </c>
      <c r="E122" s="127" t="s">
        <v>126</v>
      </c>
      <c r="F122" s="127" t="s">
        <v>237</v>
      </c>
      <c r="G122" s="127" t="s">
        <v>283</v>
      </c>
      <c r="H122" s="61" t="s">
        <v>174</v>
      </c>
      <c r="I122" s="52">
        <v>539.23500000000001</v>
      </c>
      <c r="J122" s="52">
        <v>539.23500000000001</v>
      </c>
      <c r="K122" s="52"/>
      <c r="L122" s="52"/>
      <c r="M122" s="52"/>
      <c r="N122" s="52"/>
      <c r="O122" s="52"/>
      <c r="P122" s="52"/>
      <c r="Q122" s="51"/>
    </row>
    <row r="123" spans="1:17">
      <c r="A123" s="161"/>
      <c r="B123" s="157"/>
      <c r="C123" s="157"/>
      <c r="D123" s="157"/>
      <c r="E123" s="128"/>
      <c r="F123" s="128"/>
      <c r="G123" s="134"/>
      <c r="H123" s="61" t="s">
        <v>175</v>
      </c>
      <c r="I123" s="52">
        <v>162.84899999999999</v>
      </c>
      <c r="J123" s="52">
        <v>162.84899999999999</v>
      </c>
      <c r="K123" s="52"/>
      <c r="L123" s="52"/>
      <c r="M123" s="52"/>
      <c r="N123" s="52"/>
      <c r="O123" s="52"/>
      <c r="P123" s="52"/>
      <c r="Q123" s="51"/>
    </row>
    <row r="124" spans="1:17">
      <c r="A124" s="161"/>
      <c r="B124" s="157"/>
      <c r="C124" s="157"/>
      <c r="D124" s="157"/>
      <c r="E124" s="128"/>
      <c r="F124" s="128"/>
      <c r="G124" s="127" t="s">
        <v>284</v>
      </c>
      <c r="H124" s="61" t="s">
        <v>174</v>
      </c>
      <c r="I124" s="52"/>
      <c r="J124" s="52"/>
      <c r="K124" s="52">
        <v>87</v>
      </c>
      <c r="L124" s="52">
        <v>77</v>
      </c>
      <c r="M124" s="52">
        <v>274.57799999999997</v>
      </c>
      <c r="N124" s="52">
        <v>274.57799999999997</v>
      </c>
      <c r="O124" s="52"/>
      <c r="P124" s="52"/>
      <c r="Q124" s="51"/>
    </row>
    <row r="125" spans="1:17">
      <c r="A125" s="162"/>
      <c r="B125" s="158"/>
      <c r="C125" s="158"/>
      <c r="D125" s="157"/>
      <c r="E125" s="128"/>
      <c r="F125" s="128"/>
      <c r="G125" s="134"/>
      <c r="H125" s="61" t="s">
        <v>175</v>
      </c>
      <c r="I125" s="52"/>
      <c r="J125" s="52"/>
      <c r="K125" s="52">
        <v>26</v>
      </c>
      <c r="L125" s="52">
        <v>23</v>
      </c>
      <c r="M125" s="52">
        <v>82.923000000000002</v>
      </c>
      <c r="N125" s="52">
        <v>82.923000000000002</v>
      </c>
      <c r="O125" s="52"/>
      <c r="P125" s="52"/>
      <c r="Q125" s="51"/>
    </row>
    <row r="126" spans="1:17">
      <c r="A126" s="153" t="s">
        <v>285</v>
      </c>
      <c r="B126" s="138" t="s">
        <v>286</v>
      </c>
      <c r="C126" s="138" t="s">
        <v>287</v>
      </c>
      <c r="D126" s="157"/>
      <c r="E126" s="128"/>
      <c r="F126" s="128"/>
      <c r="G126" s="127" t="s">
        <v>288</v>
      </c>
      <c r="H126" s="61" t="s">
        <v>243</v>
      </c>
      <c r="I126" s="52">
        <v>3671.7394199999999</v>
      </c>
      <c r="J126" s="52">
        <v>3671.7394199999999</v>
      </c>
      <c r="K126" s="52">
        <v>1499.364</v>
      </c>
      <c r="L126" s="52">
        <v>1499.3632299999999</v>
      </c>
      <c r="M126" s="52">
        <v>4180.808</v>
      </c>
      <c r="N126" s="53">
        <v>3722.2877699999999</v>
      </c>
      <c r="O126" s="53">
        <v>3575.5</v>
      </c>
      <c r="P126" s="53">
        <v>3396.3130000000001</v>
      </c>
      <c r="Q126" s="51"/>
    </row>
    <row r="127" spans="1:17">
      <c r="A127" s="154"/>
      <c r="B127" s="156"/>
      <c r="C127" s="156"/>
      <c r="D127" s="157"/>
      <c r="E127" s="128"/>
      <c r="F127" s="128"/>
      <c r="G127" s="133"/>
      <c r="H127" s="61" t="s">
        <v>289</v>
      </c>
      <c r="I127" s="52">
        <v>3.992</v>
      </c>
      <c r="J127" s="52">
        <v>3.992</v>
      </c>
      <c r="K127" s="52"/>
      <c r="L127" s="52"/>
      <c r="M127" s="52"/>
      <c r="N127" s="53"/>
      <c r="O127" s="58"/>
      <c r="P127" s="58"/>
      <c r="Q127" s="51"/>
    </row>
    <row r="128" spans="1:17">
      <c r="A128" s="154"/>
      <c r="B128" s="156"/>
      <c r="C128" s="156"/>
      <c r="D128" s="157"/>
      <c r="E128" s="128"/>
      <c r="F128" s="128"/>
      <c r="G128" s="133"/>
      <c r="H128" s="61" t="s">
        <v>244</v>
      </c>
      <c r="I128" s="52">
        <v>1154.0817500000001</v>
      </c>
      <c r="J128" s="52">
        <v>1115.23847</v>
      </c>
      <c r="K128" s="52">
        <v>435.07400000000001</v>
      </c>
      <c r="L128" s="52">
        <v>350.10903999999999</v>
      </c>
      <c r="M128" s="52">
        <v>1262.5920000000001</v>
      </c>
      <c r="N128" s="53">
        <v>1095.23587</v>
      </c>
      <c r="O128" s="53">
        <v>1079.8</v>
      </c>
      <c r="P128" s="53">
        <v>1025.6869999999999</v>
      </c>
      <c r="Q128" s="51"/>
    </row>
    <row r="129" spans="1:17">
      <c r="A129" s="154"/>
      <c r="B129" s="156"/>
      <c r="C129" s="156"/>
      <c r="D129" s="157"/>
      <c r="E129" s="128"/>
      <c r="F129" s="128"/>
      <c r="G129" s="133"/>
      <c r="H129" s="61" t="s">
        <v>194</v>
      </c>
      <c r="I129" s="52">
        <v>64.608000000000004</v>
      </c>
      <c r="J129" s="52">
        <v>48.493000000000002</v>
      </c>
      <c r="K129" s="52">
        <v>20.65</v>
      </c>
      <c r="L129" s="52">
        <v>12.95</v>
      </c>
      <c r="M129" s="52">
        <v>70</v>
      </c>
      <c r="N129" s="53">
        <v>32.398719999999997</v>
      </c>
      <c r="O129" s="53">
        <v>62</v>
      </c>
      <c r="P129" s="53">
        <v>59</v>
      </c>
      <c r="Q129" s="51"/>
    </row>
    <row r="130" spans="1:17">
      <c r="A130" s="154"/>
      <c r="B130" s="156"/>
      <c r="C130" s="156"/>
      <c r="D130" s="157"/>
      <c r="E130" s="128"/>
      <c r="F130" s="128"/>
      <c r="G130" s="152"/>
      <c r="H130" s="61" t="s">
        <v>196</v>
      </c>
      <c r="I130" s="52">
        <v>0.4</v>
      </c>
      <c r="J130" s="52">
        <v>0.4</v>
      </c>
      <c r="K130" s="52"/>
      <c r="L130" s="52"/>
      <c r="M130" s="52"/>
      <c r="N130" s="53"/>
      <c r="O130" s="58"/>
      <c r="P130" s="58"/>
      <c r="Q130" s="51"/>
    </row>
    <row r="131" spans="1:17">
      <c r="A131" s="154"/>
      <c r="B131" s="157"/>
      <c r="C131" s="157"/>
      <c r="D131" s="157"/>
      <c r="E131" s="128"/>
      <c r="F131" s="128"/>
      <c r="G131" s="127" t="s">
        <v>290</v>
      </c>
      <c r="H131" s="61" t="s">
        <v>243</v>
      </c>
      <c r="I131" s="52">
        <v>19.7</v>
      </c>
      <c r="J131" s="52">
        <v>19.7</v>
      </c>
      <c r="K131" s="52"/>
      <c r="L131" s="52"/>
      <c r="M131" s="52"/>
      <c r="N131" s="53"/>
      <c r="O131" s="58"/>
      <c r="P131" s="58"/>
      <c r="Q131" s="51"/>
    </row>
    <row r="132" spans="1:17">
      <c r="A132" s="154"/>
      <c r="B132" s="157"/>
      <c r="C132" s="157"/>
      <c r="D132" s="157"/>
      <c r="E132" s="128"/>
      <c r="F132" s="128"/>
      <c r="G132" s="134"/>
      <c r="H132" s="61" t="s">
        <v>244</v>
      </c>
      <c r="I132" s="52">
        <v>6</v>
      </c>
      <c r="J132" s="52">
        <v>6</v>
      </c>
      <c r="K132" s="52"/>
      <c r="L132" s="52"/>
      <c r="M132" s="52"/>
      <c r="N132" s="53"/>
      <c r="O132" s="58"/>
      <c r="P132" s="58"/>
      <c r="Q132" s="51"/>
    </row>
    <row r="133" spans="1:17">
      <c r="A133" s="154"/>
      <c r="B133" s="157"/>
      <c r="C133" s="157"/>
      <c r="D133" s="157"/>
      <c r="E133" s="128"/>
      <c r="F133" s="128"/>
      <c r="G133" s="127" t="s">
        <v>291</v>
      </c>
      <c r="H133" s="61" t="s">
        <v>243</v>
      </c>
      <c r="I133" s="52">
        <v>63.7</v>
      </c>
      <c r="J133" s="52">
        <v>63.7</v>
      </c>
      <c r="K133" s="52"/>
      <c r="L133" s="52"/>
      <c r="M133" s="52"/>
      <c r="N133" s="53"/>
      <c r="O133" s="58"/>
      <c r="P133" s="58"/>
      <c r="Q133" s="51"/>
    </row>
    <row r="134" spans="1:17">
      <c r="A134" s="154"/>
      <c r="B134" s="157"/>
      <c r="C134" s="157"/>
      <c r="D134" s="157"/>
      <c r="E134" s="128"/>
      <c r="F134" s="128"/>
      <c r="G134" s="134"/>
      <c r="H134" s="61" t="s">
        <v>244</v>
      </c>
      <c r="I134" s="52">
        <v>19.3</v>
      </c>
      <c r="J134" s="52">
        <v>19.3</v>
      </c>
      <c r="K134" s="52"/>
      <c r="L134" s="52"/>
      <c r="M134" s="52"/>
      <c r="N134" s="53"/>
      <c r="O134" s="58"/>
      <c r="P134" s="58"/>
      <c r="Q134" s="51"/>
    </row>
    <row r="135" spans="1:17">
      <c r="A135" s="154"/>
      <c r="B135" s="157"/>
      <c r="C135" s="157"/>
      <c r="D135" s="157"/>
      <c r="E135" s="128"/>
      <c r="F135" s="128"/>
      <c r="G135" s="159" t="s">
        <v>292</v>
      </c>
      <c r="H135" s="61" t="s">
        <v>174</v>
      </c>
      <c r="I135" s="52">
        <v>5.26</v>
      </c>
      <c r="J135" s="52">
        <v>5.26</v>
      </c>
      <c r="K135" s="52"/>
      <c r="L135" s="52"/>
      <c r="M135" s="52"/>
      <c r="N135" s="53"/>
      <c r="O135" s="58"/>
      <c r="P135" s="58"/>
      <c r="Q135" s="51"/>
    </row>
    <row r="136" spans="1:17">
      <c r="A136" s="154"/>
      <c r="B136" s="157"/>
      <c r="C136" s="157"/>
      <c r="D136" s="157"/>
      <c r="E136" s="128"/>
      <c r="F136" s="128"/>
      <c r="G136" s="159"/>
      <c r="H136" s="61" t="s">
        <v>175</v>
      </c>
      <c r="I136" s="52">
        <v>1.5884100000000001</v>
      </c>
      <c r="J136" s="52">
        <v>1.5884100000000001</v>
      </c>
      <c r="K136" s="52"/>
      <c r="L136" s="52"/>
      <c r="M136" s="52"/>
      <c r="N136" s="53"/>
      <c r="O136" s="58"/>
      <c r="P136" s="58"/>
      <c r="Q136" s="51"/>
    </row>
    <row r="137" spans="1:17">
      <c r="A137" s="154"/>
      <c r="B137" s="157"/>
      <c r="C137" s="157"/>
      <c r="D137" s="157"/>
      <c r="E137" s="128"/>
      <c r="F137" s="128"/>
      <c r="G137" s="127" t="s">
        <v>290</v>
      </c>
      <c r="H137" s="61" t="s">
        <v>174</v>
      </c>
      <c r="I137" s="52">
        <v>71.045000000000002</v>
      </c>
      <c r="J137" s="52">
        <v>71.045000000000002</v>
      </c>
      <c r="K137" s="52"/>
      <c r="L137" s="52"/>
      <c r="M137" s="52"/>
      <c r="N137" s="53"/>
      <c r="O137" s="58"/>
      <c r="P137" s="58"/>
      <c r="Q137" s="51"/>
    </row>
    <row r="138" spans="1:17">
      <c r="A138" s="154"/>
      <c r="B138" s="157"/>
      <c r="C138" s="157"/>
      <c r="D138" s="157"/>
      <c r="E138" s="128"/>
      <c r="F138" s="128"/>
      <c r="G138" s="134"/>
      <c r="H138" s="61" t="s">
        <v>175</v>
      </c>
      <c r="I138" s="52">
        <v>21.454999999999998</v>
      </c>
      <c r="J138" s="52">
        <v>21.454999999999998</v>
      </c>
      <c r="K138" s="52"/>
      <c r="L138" s="52"/>
      <c r="M138" s="52"/>
      <c r="N138" s="53"/>
      <c r="O138" s="58"/>
      <c r="P138" s="58"/>
      <c r="Q138" s="51"/>
    </row>
    <row r="139" spans="1:17">
      <c r="A139" s="154"/>
      <c r="B139" s="157"/>
      <c r="C139" s="157"/>
      <c r="D139" s="157"/>
      <c r="E139" s="128"/>
      <c r="F139" s="128"/>
      <c r="G139" s="127" t="s">
        <v>293</v>
      </c>
      <c r="H139" s="61" t="s">
        <v>174</v>
      </c>
      <c r="I139" s="52">
        <v>15657.494780000001</v>
      </c>
      <c r="J139" s="52">
        <v>15652.707340000001</v>
      </c>
      <c r="K139" s="52">
        <v>8293.69</v>
      </c>
      <c r="L139" s="52">
        <v>8260.8738300000005</v>
      </c>
      <c r="M139" s="52">
        <v>16353.59</v>
      </c>
      <c r="N139" s="53">
        <v>16235.838530000001</v>
      </c>
      <c r="O139" s="53">
        <v>14469.6</v>
      </c>
      <c r="P139" s="53">
        <v>13746.05</v>
      </c>
      <c r="Q139" s="51"/>
    </row>
    <row r="140" spans="1:17">
      <c r="A140" s="154"/>
      <c r="B140" s="157"/>
      <c r="C140" s="157"/>
      <c r="D140" s="157"/>
      <c r="E140" s="128"/>
      <c r="F140" s="128"/>
      <c r="G140" s="133"/>
      <c r="H140" s="61" t="s">
        <v>294</v>
      </c>
      <c r="I140" s="52">
        <v>1.889</v>
      </c>
      <c r="J140" s="52">
        <v>1.643</v>
      </c>
      <c r="K140" s="52">
        <v>0.3</v>
      </c>
      <c r="L140" s="52">
        <v>0.3</v>
      </c>
      <c r="M140" s="52">
        <v>0.72</v>
      </c>
      <c r="N140" s="53">
        <v>0.72</v>
      </c>
      <c r="O140" s="53"/>
      <c r="P140" s="53"/>
      <c r="Q140" s="51"/>
    </row>
    <row r="141" spans="1:17">
      <c r="A141" s="154"/>
      <c r="B141" s="157"/>
      <c r="C141" s="157"/>
      <c r="D141" s="157"/>
      <c r="E141" s="128"/>
      <c r="F141" s="128"/>
      <c r="G141" s="133"/>
      <c r="H141" s="61" t="s">
        <v>175</v>
      </c>
      <c r="I141" s="52">
        <v>4870.0428000000002</v>
      </c>
      <c r="J141" s="52">
        <v>4824.82456</v>
      </c>
      <c r="K141" s="52">
        <v>2170.6289999999999</v>
      </c>
      <c r="L141" s="52">
        <v>2001.2624000000001</v>
      </c>
      <c r="M141" s="52">
        <v>4834.33</v>
      </c>
      <c r="N141" s="53">
        <v>4752.0424899999998</v>
      </c>
      <c r="O141" s="53">
        <v>4369.8999999999996</v>
      </c>
      <c r="P141" s="53">
        <v>4151.3500000000004</v>
      </c>
      <c r="Q141" s="51"/>
    </row>
    <row r="142" spans="1:17">
      <c r="A142" s="154"/>
      <c r="B142" s="157"/>
      <c r="C142" s="157"/>
      <c r="D142" s="157"/>
      <c r="E142" s="128"/>
      <c r="F142" s="128"/>
      <c r="G142" s="133"/>
      <c r="H142" s="61" t="s">
        <v>194</v>
      </c>
      <c r="I142" s="52">
        <v>8947.2083899999998</v>
      </c>
      <c r="J142" s="52">
        <v>8071.7629800000004</v>
      </c>
      <c r="K142" s="52">
        <v>1974.2439999999999</v>
      </c>
      <c r="L142" s="52">
        <v>1564.58158</v>
      </c>
      <c r="M142" s="52">
        <v>5176.8979200000003</v>
      </c>
      <c r="N142" s="53">
        <v>3411.60295</v>
      </c>
      <c r="O142" s="53">
        <v>6832.3</v>
      </c>
      <c r="P142" s="53">
        <v>6490</v>
      </c>
      <c r="Q142" s="51"/>
    </row>
    <row r="143" spans="1:17">
      <c r="A143" s="154"/>
      <c r="B143" s="157"/>
      <c r="C143" s="157"/>
      <c r="D143" s="157"/>
      <c r="E143" s="128"/>
      <c r="F143" s="128"/>
      <c r="G143" s="133"/>
      <c r="H143" s="61" t="s">
        <v>195</v>
      </c>
      <c r="I143" s="52">
        <v>1</v>
      </c>
      <c r="J143" s="52">
        <v>1</v>
      </c>
      <c r="K143" s="52">
        <v>12</v>
      </c>
      <c r="L143" s="52">
        <v>12</v>
      </c>
      <c r="M143" s="52">
        <v>12</v>
      </c>
      <c r="N143" s="53">
        <v>12</v>
      </c>
      <c r="O143" s="58"/>
      <c r="P143" s="58"/>
      <c r="Q143" s="51"/>
    </row>
    <row r="144" spans="1:17">
      <c r="A144" s="154"/>
      <c r="B144" s="157"/>
      <c r="C144" s="157"/>
      <c r="D144" s="157"/>
      <c r="E144" s="128"/>
      <c r="F144" s="128"/>
      <c r="G144" s="133"/>
      <c r="H144" s="61" t="s">
        <v>196</v>
      </c>
      <c r="I144" s="52">
        <v>6</v>
      </c>
      <c r="J144" s="52">
        <v>6</v>
      </c>
      <c r="K144" s="52"/>
      <c r="L144" s="52"/>
      <c r="M144" s="52"/>
      <c r="N144" s="53"/>
      <c r="O144" s="58"/>
      <c r="P144" s="58"/>
      <c r="Q144" s="51"/>
    </row>
    <row r="145" spans="1:17">
      <c r="A145" s="155"/>
      <c r="B145" s="158"/>
      <c r="C145" s="158"/>
      <c r="D145" s="157"/>
      <c r="E145" s="128"/>
      <c r="F145" s="128"/>
      <c r="G145" s="134"/>
      <c r="H145" s="61" t="s">
        <v>197</v>
      </c>
      <c r="I145" s="52">
        <v>3.3988299999999998</v>
      </c>
      <c r="J145" s="52">
        <v>3.3988299999999998</v>
      </c>
      <c r="K145" s="52">
        <v>13.87796</v>
      </c>
      <c r="L145" s="52">
        <v>13.87796</v>
      </c>
      <c r="M145" s="52">
        <v>15.66708</v>
      </c>
      <c r="N145" s="53">
        <v>15.66708</v>
      </c>
      <c r="O145" s="58"/>
      <c r="P145" s="58"/>
      <c r="Q145" s="51"/>
    </row>
    <row r="146" spans="1:17">
      <c r="A146" s="150" t="s">
        <v>295</v>
      </c>
      <c r="B146" s="151" t="s">
        <v>286</v>
      </c>
      <c r="C146" s="151" t="s">
        <v>183</v>
      </c>
      <c r="D146" s="157"/>
      <c r="E146" s="128"/>
      <c r="F146" s="128"/>
      <c r="G146" s="127" t="s">
        <v>296</v>
      </c>
      <c r="H146" s="61" t="s">
        <v>174</v>
      </c>
      <c r="I146" s="52"/>
      <c r="J146" s="52"/>
      <c r="K146" s="52"/>
      <c r="L146" s="52"/>
      <c r="M146" s="52">
        <v>575.70000000000005</v>
      </c>
      <c r="N146" s="53">
        <v>575.70000000000005</v>
      </c>
      <c r="O146" s="58"/>
      <c r="P146" s="58"/>
      <c r="Q146" s="51"/>
    </row>
    <row r="147" spans="1:17">
      <c r="A147" s="150"/>
      <c r="B147" s="151"/>
      <c r="C147" s="151"/>
      <c r="D147" s="157"/>
      <c r="E147" s="128"/>
      <c r="F147" s="128"/>
      <c r="G147" s="133"/>
      <c r="H147" s="61" t="s">
        <v>175</v>
      </c>
      <c r="I147" s="52"/>
      <c r="J147" s="52"/>
      <c r="K147" s="52"/>
      <c r="L147" s="52"/>
      <c r="M147" s="52">
        <v>173.9</v>
      </c>
      <c r="N147" s="53">
        <v>173.9</v>
      </c>
      <c r="O147" s="58"/>
      <c r="P147" s="58"/>
      <c r="Q147" s="51"/>
    </row>
    <row r="148" spans="1:17">
      <c r="A148" s="150"/>
      <c r="B148" s="151"/>
      <c r="C148" s="151"/>
      <c r="D148" s="157"/>
      <c r="E148" s="128"/>
      <c r="F148" s="128"/>
      <c r="G148" s="128"/>
      <c r="H148" s="61" t="s">
        <v>243</v>
      </c>
      <c r="I148" s="52"/>
      <c r="J148" s="52"/>
      <c r="K148" s="52"/>
      <c r="L148" s="52"/>
      <c r="M148" s="52">
        <v>323.10000000000002</v>
      </c>
      <c r="N148" s="53">
        <v>323.10000000000002</v>
      </c>
      <c r="O148" s="58"/>
      <c r="P148" s="58"/>
      <c r="Q148" s="51"/>
    </row>
    <row r="149" spans="1:17">
      <c r="A149" s="150"/>
      <c r="B149" s="151"/>
      <c r="C149" s="151"/>
      <c r="D149" s="157"/>
      <c r="E149" s="128"/>
      <c r="F149" s="128"/>
      <c r="G149" s="152"/>
      <c r="H149" s="61" t="s">
        <v>244</v>
      </c>
      <c r="I149" s="52"/>
      <c r="J149" s="52"/>
      <c r="K149" s="52"/>
      <c r="L149" s="52"/>
      <c r="M149" s="52">
        <v>97.6</v>
      </c>
      <c r="N149" s="53">
        <v>97.6</v>
      </c>
      <c r="O149" s="58"/>
      <c r="P149" s="58"/>
      <c r="Q149" s="51"/>
    </row>
    <row r="150" spans="1:17">
      <c r="A150" s="153" t="s">
        <v>297</v>
      </c>
      <c r="B150" s="151" t="s">
        <v>286</v>
      </c>
      <c r="C150" s="151" t="s">
        <v>180</v>
      </c>
      <c r="D150" s="157"/>
      <c r="E150" s="128"/>
      <c r="F150" s="128"/>
      <c r="G150" s="127" t="s">
        <v>298</v>
      </c>
      <c r="H150" s="61" t="s">
        <v>174</v>
      </c>
      <c r="I150" s="52"/>
      <c r="J150" s="52"/>
      <c r="K150" s="52"/>
      <c r="L150" s="52"/>
      <c r="M150" s="52">
        <v>72.278000000000006</v>
      </c>
      <c r="N150" s="53">
        <v>72.278000000000006</v>
      </c>
      <c r="O150" s="58"/>
      <c r="P150" s="58"/>
      <c r="Q150" s="51"/>
    </row>
    <row r="151" spans="1:17">
      <c r="A151" s="154"/>
      <c r="B151" s="151"/>
      <c r="C151" s="151"/>
      <c r="D151" s="157"/>
      <c r="E151" s="128"/>
      <c r="F151" s="128"/>
      <c r="G151" s="133"/>
      <c r="H151" s="61" t="s">
        <v>175</v>
      </c>
      <c r="I151" s="52"/>
      <c r="J151" s="52"/>
      <c r="K151" s="52"/>
      <c r="L151" s="52"/>
      <c r="M151" s="52">
        <v>21.821999999999999</v>
      </c>
      <c r="N151" s="53">
        <v>21.821999999999999</v>
      </c>
      <c r="O151" s="58"/>
      <c r="P151" s="58"/>
      <c r="Q151" s="51"/>
    </row>
    <row r="152" spans="1:17">
      <c r="A152" s="154"/>
      <c r="B152" s="151"/>
      <c r="C152" s="151"/>
      <c r="D152" s="157"/>
      <c r="E152" s="128"/>
      <c r="F152" s="128"/>
      <c r="G152" s="133"/>
      <c r="H152" s="61" t="s">
        <v>243</v>
      </c>
      <c r="I152" s="52"/>
      <c r="J152" s="52"/>
      <c r="K152" s="52"/>
      <c r="L152" s="52"/>
      <c r="M152" s="52">
        <v>21.58</v>
      </c>
      <c r="N152" s="53">
        <v>21.58</v>
      </c>
      <c r="O152" s="58"/>
      <c r="P152" s="58"/>
      <c r="Q152" s="51"/>
    </row>
    <row r="153" spans="1:17">
      <c r="A153" s="155"/>
      <c r="B153" s="151"/>
      <c r="C153" s="151"/>
      <c r="D153" s="158"/>
      <c r="E153" s="152"/>
      <c r="F153" s="152"/>
      <c r="G153" s="134"/>
      <c r="H153" s="61" t="s">
        <v>244</v>
      </c>
      <c r="I153" s="52"/>
      <c r="J153" s="52"/>
      <c r="K153" s="52"/>
      <c r="L153" s="52"/>
      <c r="M153" s="52">
        <v>6.52</v>
      </c>
      <c r="N153" s="53">
        <v>6.52</v>
      </c>
      <c r="O153" s="58"/>
      <c r="P153" s="58"/>
      <c r="Q153" s="51"/>
    </row>
    <row r="154" spans="1:17">
      <c r="A154" s="144" t="s">
        <v>299</v>
      </c>
      <c r="B154" s="147" t="s">
        <v>282</v>
      </c>
      <c r="C154" s="147" t="s">
        <v>300</v>
      </c>
      <c r="D154" s="147" t="s">
        <v>125</v>
      </c>
      <c r="E154" s="127" t="s">
        <v>126</v>
      </c>
      <c r="F154" s="127" t="s">
        <v>237</v>
      </c>
      <c r="G154" s="127" t="s">
        <v>301</v>
      </c>
      <c r="H154" s="61" t="s">
        <v>243</v>
      </c>
      <c r="I154" s="52">
        <v>2495.8220000000001</v>
      </c>
      <c r="J154" s="52">
        <v>2495.2826</v>
      </c>
      <c r="K154" s="52">
        <v>1427.8288500000001</v>
      </c>
      <c r="L154" s="52">
        <v>1242.47938</v>
      </c>
      <c r="M154" s="52">
        <v>2899.2339999999999</v>
      </c>
      <c r="N154" s="53">
        <v>2899.1766499999999</v>
      </c>
      <c r="O154" s="53">
        <v>3090.7089999999998</v>
      </c>
      <c r="P154" s="53">
        <v>3090.7089999999998</v>
      </c>
      <c r="Q154" s="51"/>
    </row>
    <row r="155" spans="1:17">
      <c r="A155" s="145"/>
      <c r="B155" s="148"/>
      <c r="C155" s="148"/>
      <c r="D155" s="148"/>
      <c r="E155" s="133"/>
      <c r="F155" s="133"/>
      <c r="G155" s="133"/>
      <c r="H155" s="61" t="s">
        <v>289</v>
      </c>
      <c r="I155" s="52">
        <v>62.116</v>
      </c>
      <c r="J155" s="52">
        <v>62.116</v>
      </c>
      <c r="K155" s="52"/>
      <c r="L155" s="52"/>
      <c r="M155" s="52"/>
      <c r="N155" s="53"/>
      <c r="O155" s="53"/>
      <c r="P155" s="53"/>
      <c r="Q155" s="51"/>
    </row>
    <row r="156" spans="1:17">
      <c r="A156" s="145"/>
      <c r="B156" s="148"/>
      <c r="C156" s="148"/>
      <c r="D156" s="148"/>
      <c r="E156" s="133"/>
      <c r="F156" s="133"/>
      <c r="G156" s="133"/>
      <c r="H156" s="61" t="s">
        <v>244</v>
      </c>
      <c r="I156" s="52">
        <v>753.73800000000006</v>
      </c>
      <c r="J156" s="52">
        <v>753.57533999999998</v>
      </c>
      <c r="K156" s="52">
        <v>294.35926000000001</v>
      </c>
      <c r="L156" s="52">
        <v>291.65926000000002</v>
      </c>
      <c r="M156" s="52">
        <v>875.56600000000003</v>
      </c>
      <c r="N156" s="53">
        <v>874.26018999999997</v>
      </c>
      <c r="O156" s="53">
        <v>933.39099999999996</v>
      </c>
      <c r="P156" s="53">
        <v>933.39099999999996</v>
      </c>
      <c r="Q156" s="51"/>
    </row>
    <row r="157" spans="1:17">
      <c r="A157" s="146"/>
      <c r="B157" s="149"/>
      <c r="C157" s="149"/>
      <c r="D157" s="149"/>
      <c r="E157" s="134"/>
      <c r="F157" s="134"/>
      <c r="G157" s="134"/>
      <c r="H157" s="61" t="s">
        <v>194</v>
      </c>
      <c r="I157" s="52">
        <v>419.68400000000003</v>
      </c>
      <c r="J157" s="52">
        <v>419.68400000000003</v>
      </c>
      <c r="K157" s="52">
        <v>129.72239999999999</v>
      </c>
      <c r="L157" s="52">
        <v>129.72239999999999</v>
      </c>
      <c r="M157" s="52">
        <v>500.6</v>
      </c>
      <c r="N157" s="53">
        <v>500.6</v>
      </c>
      <c r="O157" s="53">
        <v>500.6</v>
      </c>
      <c r="P157" s="53">
        <v>500.6</v>
      </c>
      <c r="Q157" s="51"/>
    </row>
    <row r="158" spans="1:17">
      <c r="A158" s="135" t="s">
        <v>302</v>
      </c>
      <c r="B158" s="138" t="s">
        <v>282</v>
      </c>
      <c r="C158" s="140" t="s">
        <v>303</v>
      </c>
      <c r="D158" s="138" t="s">
        <v>128</v>
      </c>
      <c r="E158" s="127" t="s">
        <v>129</v>
      </c>
      <c r="F158" s="127" t="s">
        <v>304</v>
      </c>
      <c r="G158" s="99"/>
      <c r="H158" s="127" t="s">
        <v>252</v>
      </c>
      <c r="I158" s="100"/>
      <c r="J158" s="52"/>
      <c r="K158" s="52"/>
      <c r="L158" s="52"/>
      <c r="M158" s="52"/>
      <c r="N158" s="58"/>
      <c r="O158" s="53"/>
      <c r="P158" s="53"/>
      <c r="Q158" s="51"/>
    </row>
    <row r="159" spans="1:17" ht="22.5">
      <c r="A159" s="136"/>
      <c r="B159" s="129"/>
      <c r="C159" s="141"/>
      <c r="D159" s="129"/>
      <c r="E159" s="128"/>
      <c r="F159" s="128"/>
      <c r="G159" s="101" t="s">
        <v>305</v>
      </c>
      <c r="H159" s="128"/>
      <c r="I159" s="100">
        <v>18470</v>
      </c>
      <c r="J159" s="52">
        <v>18470</v>
      </c>
      <c r="K159" s="52"/>
      <c r="L159" s="52"/>
      <c r="M159" s="52">
        <v>1338.6527599999999</v>
      </c>
      <c r="N159" s="53">
        <v>1338.6527599999999</v>
      </c>
      <c r="O159" s="53">
        <v>13525.4</v>
      </c>
      <c r="P159" s="53">
        <v>10820.3</v>
      </c>
      <c r="Q159" s="51"/>
    </row>
    <row r="160" spans="1:17">
      <c r="A160" s="136"/>
      <c r="B160" s="129"/>
      <c r="C160" s="142"/>
      <c r="D160" s="129"/>
      <c r="E160" s="129"/>
      <c r="F160" s="129"/>
      <c r="G160" s="102" t="s">
        <v>306</v>
      </c>
      <c r="H160" s="129"/>
      <c r="I160" s="103">
        <v>44405.711499999998</v>
      </c>
      <c r="J160" s="104">
        <v>41468.659</v>
      </c>
      <c r="K160" s="105"/>
      <c r="L160" s="105"/>
      <c r="M160" s="105">
        <v>10820.346449999999</v>
      </c>
      <c r="N160" s="104">
        <v>0</v>
      </c>
      <c r="O160" s="106"/>
      <c r="P160" s="106"/>
      <c r="Q160" s="107"/>
    </row>
    <row r="161" spans="1:17">
      <c r="A161" s="137"/>
      <c r="B161" s="139"/>
      <c r="C161" s="131" t="s">
        <v>307</v>
      </c>
      <c r="D161" s="143"/>
      <c r="E161" s="130"/>
      <c r="F161" s="130"/>
      <c r="G161" s="106" t="s">
        <v>305</v>
      </c>
      <c r="H161" s="130"/>
      <c r="I161" s="108"/>
      <c r="J161" s="108"/>
      <c r="K161" s="108"/>
      <c r="L161" s="108"/>
      <c r="M161" s="104">
        <v>4015.9582999999998</v>
      </c>
      <c r="N161" s="104">
        <v>4015.9582999999998</v>
      </c>
      <c r="O161" s="108"/>
      <c r="P161" s="1"/>
      <c r="Q161" s="1"/>
    </row>
    <row r="162" spans="1:17">
      <c r="B162" s="38"/>
      <c r="C162" s="132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</row>
    <row r="163" spans="1:17">
      <c r="B163" s="38"/>
      <c r="C163" s="132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 t="s">
        <v>308</v>
      </c>
      <c r="N163" s="109"/>
      <c r="O163" s="38"/>
    </row>
    <row r="166" spans="1:17">
      <c r="C166" t="s">
        <v>309</v>
      </c>
    </row>
  </sheetData>
  <mergeCells count="254">
    <mergeCell ref="A5:A10"/>
    <mergeCell ref="B5:B10"/>
    <mergeCell ref="C5:C10"/>
    <mergeCell ref="A11:A14"/>
    <mergeCell ref="B11:B14"/>
    <mergeCell ref="C11:C14"/>
    <mergeCell ref="Q1:Q3"/>
    <mergeCell ref="E2:E3"/>
    <mergeCell ref="F2:F3"/>
    <mergeCell ref="G2:G3"/>
    <mergeCell ref="H2:H3"/>
    <mergeCell ref="I2:J2"/>
    <mergeCell ref="K2:L2"/>
    <mergeCell ref="M2:N2"/>
    <mergeCell ref="O2:P2"/>
    <mergeCell ref="A1:A3"/>
    <mergeCell ref="B1:B3"/>
    <mergeCell ref="C1:C3"/>
    <mergeCell ref="D1:D3"/>
    <mergeCell ref="E1:H1"/>
    <mergeCell ref="I1:P1"/>
    <mergeCell ref="G16:G17"/>
    <mergeCell ref="A19:A20"/>
    <mergeCell ref="B19:B20"/>
    <mergeCell ref="C19:C20"/>
    <mergeCell ref="D19:D23"/>
    <mergeCell ref="E19:E23"/>
    <mergeCell ref="F19:F26"/>
    <mergeCell ref="G19:G20"/>
    <mergeCell ref="A21:A23"/>
    <mergeCell ref="B21:B23"/>
    <mergeCell ref="A16:A17"/>
    <mergeCell ref="B16:B17"/>
    <mergeCell ref="C16:C17"/>
    <mergeCell ref="D16:D17"/>
    <mergeCell ref="E16:E17"/>
    <mergeCell ref="F16:F17"/>
    <mergeCell ref="A27:A29"/>
    <mergeCell ref="B27:B29"/>
    <mergeCell ref="C27:C29"/>
    <mergeCell ref="D27:D28"/>
    <mergeCell ref="E27:E28"/>
    <mergeCell ref="H27:H28"/>
    <mergeCell ref="F28:F29"/>
    <mergeCell ref="G28:G29"/>
    <mergeCell ref="C21:C23"/>
    <mergeCell ref="A24:A26"/>
    <mergeCell ref="B24:B26"/>
    <mergeCell ref="C24:C26"/>
    <mergeCell ref="G24:G26"/>
    <mergeCell ref="D25:D26"/>
    <mergeCell ref="E25:E26"/>
    <mergeCell ref="G30:G31"/>
    <mergeCell ref="A32:A33"/>
    <mergeCell ref="B32:B33"/>
    <mergeCell ref="D32:D33"/>
    <mergeCell ref="E32:E33"/>
    <mergeCell ref="F32:F33"/>
    <mergeCell ref="G32:G33"/>
    <mergeCell ref="A30:A31"/>
    <mergeCell ref="B30:B31"/>
    <mergeCell ref="C30:C31"/>
    <mergeCell ref="D30:D31"/>
    <mergeCell ref="E30:E31"/>
    <mergeCell ref="F30:F31"/>
    <mergeCell ref="H32:H33"/>
    <mergeCell ref="A34:A38"/>
    <mergeCell ref="B34:B38"/>
    <mergeCell ref="C34:C38"/>
    <mergeCell ref="A39:A44"/>
    <mergeCell ref="B39:B44"/>
    <mergeCell ref="C39:C44"/>
    <mergeCell ref="D39:D81"/>
    <mergeCell ref="E39:E81"/>
    <mergeCell ref="F39:F71"/>
    <mergeCell ref="G39:G41"/>
    <mergeCell ref="A45:A46"/>
    <mergeCell ref="B45:B46"/>
    <mergeCell ref="C45:C46"/>
    <mergeCell ref="G45:G46"/>
    <mergeCell ref="A47:A48"/>
    <mergeCell ref="B47:B48"/>
    <mergeCell ref="C47:C48"/>
    <mergeCell ref="G47:G48"/>
    <mergeCell ref="A66:A67"/>
    <mergeCell ref="B66:B67"/>
    <mergeCell ref="C66:C67"/>
    <mergeCell ref="G66:G67"/>
    <mergeCell ref="A68:A70"/>
    <mergeCell ref="B68:B70"/>
    <mergeCell ref="A50:A51"/>
    <mergeCell ref="B50:B51"/>
    <mergeCell ref="C50:C51"/>
    <mergeCell ref="G50:G51"/>
    <mergeCell ref="A52:A65"/>
    <mergeCell ref="B52:B65"/>
    <mergeCell ref="C52:C65"/>
    <mergeCell ref="G52:G59"/>
    <mergeCell ref="G62:G63"/>
    <mergeCell ref="G64:G65"/>
    <mergeCell ref="H68:H70"/>
    <mergeCell ref="G69:G70"/>
    <mergeCell ref="A72:A73"/>
    <mergeCell ref="B72:B73"/>
    <mergeCell ref="C72:C73"/>
    <mergeCell ref="F72:F81"/>
    <mergeCell ref="A78:A84"/>
    <mergeCell ref="B78:B84"/>
    <mergeCell ref="C78:C84"/>
    <mergeCell ref="G80:G81"/>
    <mergeCell ref="P82:P83"/>
    <mergeCell ref="Q82:Q83"/>
    <mergeCell ref="D85:D88"/>
    <mergeCell ref="E85:E88"/>
    <mergeCell ref="F85:F88"/>
    <mergeCell ref="H85:H88"/>
    <mergeCell ref="J82:J83"/>
    <mergeCell ref="K82:K83"/>
    <mergeCell ref="L82:L83"/>
    <mergeCell ref="M82:M83"/>
    <mergeCell ref="N82:N83"/>
    <mergeCell ref="O82:O83"/>
    <mergeCell ref="D82:D83"/>
    <mergeCell ref="E82:E83"/>
    <mergeCell ref="F82:F84"/>
    <mergeCell ref="G82:G84"/>
    <mergeCell ref="H82:H83"/>
    <mergeCell ref="I82:I83"/>
    <mergeCell ref="A86:A88"/>
    <mergeCell ref="B86:B88"/>
    <mergeCell ref="G86:G88"/>
    <mergeCell ref="A90:A95"/>
    <mergeCell ref="B90:B95"/>
    <mergeCell ref="C90:C95"/>
    <mergeCell ref="D90:D95"/>
    <mergeCell ref="E90:E95"/>
    <mergeCell ref="F90:F95"/>
    <mergeCell ref="G90:G95"/>
    <mergeCell ref="N90:N92"/>
    <mergeCell ref="O90:O92"/>
    <mergeCell ref="P90:P92"/>
    <mergeCell ref="Q90:Q92"/>
    <mergeCell ref="A96:A99"/>
    <mergeCell ref="C96:C99"/>
    <mergeCell ref="D96:D99"/>
    <mergeCell ref="E96:E99"/>
    <mergeCell ref="F96:F99"/>
    <mergeCell ref="G96:G98"/>
    <mergeCell ref="H90:H92"/>
    <mergeCell ref="I90:I92"/>
    <mergeCell ref="J90:J92"/>
    <mergeCell ref="K90:K92"/>
    <mergeCell ref="L90:L92"/>
    <mergeCell ref="M90:M92"/>
    <mergeCell ref="O96:O98"/>
    <mergeCell ref="P96:P98"/>
    <mergeCell ref="Q96:Q98"/>
    <mergeCell ref="A100:A101"/>
    <mergeCell ref="B100:B101"/>
    <mergeCell ref="D100:D101"/>
    <mergeCell ref="E100:E101"/>
    <mergeCell ref="F100:F101"/>
    <mergeCell ref="G100:G101"/>
    <mergeCell ref="H96:H98"/>
    <mergeCell ref="I96:I98"/>
    <mergeCell ref="J96:J98"/>
    <mergeCell ref="K96:K98"/>
    <mergeCell ref="L96:L98"/>
    <mergeCell ref="M96:M98"/>
    <mergeCell ref="H100:H101"/>
    <mergeCell ref="A102:A103"/>
    <mergeCell ref="B102:B103"/>
    <mergeCell ref="D102:D103"/>
    <mergeCell ref="E102:E103"/>
    <mergeCell ref="F102:F103"/>
    <mergeCell ref="G102:G103"/>
    <mergeCell ref="H102:H103"/>
    <mergeCell ref="N96:N98"/>
    <mergeCell ref="H104:H105"/>
    <mergeCell ref="A106:A108"/>
    <mergeCell ref="B106:B108"/>
    <mergeCell ref="D106:D109"/>
    <mergeCell ref="E106:E109"/>
    <mergeCell ref="F106:F109"/>
    <mergeCell ref="G106:G108"/>
    <mergeCell ref="H106:H109"/>
    <mergeCell ref="A104:A105"/>
    <mergeCell ref="B104:B105"/>
    <mergeCell ref="D104:D105"/>
    <mergeCell ref="E104:E105"/>
    <mergeCell ref="F104:F105"/>
    <mergeCell ref="G104:G105"/>
    <mergeCell ref="A116:A117"/>
    <mergeCell ref="B116:B117"/>
    <mergeCell ref="C116:C117"/>
    <mergeCell ref="F116:F117"/>
    <mergeCell ref="G116:G117"/>
    <mergeCell ref="A118:A121"/>
    <mergeCell ref="B118:B121"/>
    <mergeCell ref="C118:C121"/>
    <mergeCell ref="H110:H112"/>
    <mergeCell ref="A113:A115"/>
    <mergeCell ref="B113:B115"/>
    <mergeCell ref="D113:D115"/>
    <mergeCell ref="E113:E115"/>
    <mergeCell ref="F113:F115"/>
    <mergeCell ref="G113:G115"/>
    <mergeCell ref="H113:H115"/>
    <mergeCell ref="A110:A112"/>
    <mergeCell ref="B110:B112"/>
    <mergeCell ref="D110:D112"/>
    <mergeCell ref="E110:E112"/>
    <mergeCell ref="F110:F112"/>
    <mergeCell ref="G110:G112"/>
    <mergeCell ref="G122:G123"/>
    <mergeCell ref="G124:G125"/>
    <mergeCell ref="A126:A145"/>
    <mergeCell ref="B126:B145"/>
    <mergeCell ref="C126:C145"/>
    <mergeCell ref="G126:G130"/>
    <mergeCell ref="G131:G132"/>
    <mergeCell ref="G133:G134"/>
    <mergeCell ref="G135:G136"/>
    <mergeCell ref="G137:G138"/>
    <mergeCell ref="A122:A125"/>
    <mergeCell ref="B122:B125"/>
    <mergeCell ref="C122:C125"/>
    <mergeCell ref="D122:D153"/>
    <mergeCell ref="E122:E153"/>
    <mergeCell ref="F122:F153"/>
    <mergeCell ref="G139:G145"/>
    <mergeCell ref="A146:A149"/>
    <mergeCell ref="B146:B149"/>
    <mergeCell ref="C146:C149"/>
    <mergeCell ref="G146:G149"/>
    <mergeCell ref="A150:A153"/>
    <mergeCell ref="B150:B153"/>
    <mergeCell ref="C150:C153"/>
    <mergeCell ref="G150:G153"/>
    <mergeCell ref="H158:H161"/>
    <mergeCell ref="C161:C163"/>
    <mergeCell ref="G154:G157"/>
    <mergeCell ref="A158:A161"/>
    <mergeCell ref="B158:B161"/>
    <mergeCell ref="C158:C160"/>
    <mergeCell ref="D158:D161"/>
    <mergeCell ref="E158:E161"/>
    <mergeCell ref="F158:F161"/>
    <mergeCell ref="A154:A157"/>
    <mergeCell ref="B154:B157"/>
    <mergeCell ref="C154:C157"/>
    <mergeCell ref="D154:D157"/>
    <mergeCell ref="E154:E157"/>
    <mergeCell ref="F154:F15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7"/>
  <sheetViews>
    <sheetView topLeftCell="A16" workbookViewId="0">
      <selection activeCell="G40" sqref="G40"/>
    </sheetView>
  </sheetViews>
  <sheetFormatPr defaultRowHeight="15"/>
  <cols>
    <col min="3" max="3" width="15" customWidth="1"/>
    <col min="4" max="4" width="12.140625" customWidth="1"/>
    <col min="5" max="5" width="13.5703125" customWidth="1"/>
    <col min="6" max="6" width="12.7109375" customWidth="1"/>
    <col min="7" max="7" width="10.5703125" customWidth="1"/>
    <col min="8" max="8" width="12.28515625" customWidth="1"/>
    <col min="9" max="9" width="10.85546875" customWidth="1"/>
    <col min="10" max="10" width="11.5703125" customWidth="1"/>
    <col min="11" max="11" width="10.5703125" customWidth="1"/>
    <col min="12" max="12" width="6.7109375" customWidth="1"/>
  </cols>
  <sheetData>
    <row r="1" spans="1:12">
      <c r="A1" s="239" t="s">
        <v>310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2">
      <c r="A2" s="239" t="s">
        <v>311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>
      <c r="A3" s="240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2" ht="15.75">
      <c r="A4" s="242" t="s">
        <v>5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</row>
    <row r="5" spans="1:12" ht="15.75">
      <c r="A5" s="242" t="s">
        <v>312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1:12" ht="15.75">
      <c r="A6" s="242" t="s">
        <v>313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</row>
    <row r="7" spans="1:12" ht="15.75">
      <c r="A7" s="242" t="s">
        <v>314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</row>
    <row r="8" spans="1:12">
      <c r="A8" s="243"/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</row>
    <row r="9" spans="1:12">
      <c r="A9" s="244" t="s">
        <v>315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</row>
    <row r="10" spans="1:12">
      <c r="A10" s="245" t="s">
        <v>316</v>
      </c>
      <c r="B10" s="245" t="s">
        <v>317</v>
      </c>
      <c r="C10" s="245" t="s">
        <v>318</v>
      </c>
      <c r="D10" s="245" t="s">
        <v>319</v>
      </c>
      <c r="E10" s="245"/>
      <c r="F10" s="246" t="s">
        <v>320</v>
      </c>
      <c r="G10" s="247"/>
      <c r="H10" s="247"/>
      <c r="I10" s="248"/>
      <c r="J10" s="245" t="s">
        <v>10</v>
      </c>
      <c r="K10" s="245"/>
      <c r="L10" s="245" t="s">
        <v>112</v>
      </c>
    </row>
    <row r="11" spans="1:12">
      <c r="A11" s="245"/>
      <c r="B11" s="245"/>
      <c r="C11" s="245"/>
      <c r="D11" s="245"/>
      <c r="E11" s="245"/>
      <c r="F11" s="245" t="s">
        <v>321</v>
      </c>
      <c r="G11" s="245"/>
      <c r="H11" s="245" t="s">
        <v>117</v>
      </c>
      <c r="I11" s="245"/>
      <c r="J11" s="245"/>
      <c r="K11" s="245"/>
      <c r="L11" s="245"/>
    </row>
    <row r="12" spans="1:12">
      <c r="A12" s="249"/>
      <c r="B12" s="245"/>
      <c r="C12" s="245"/>
      <c r="D12" s="250" t="s">
        <v>1</v>
      </c>
      <c r="E12" s="250" t="s">
        <v>2</v>
      </c>
      <c r="F12" s="250" t="s">
        <v>1</v>
      </c>
      <c r="G12" s="250" t="s">
        <v>2</v>
      </c>
      <c r="H12" s="250" t="s">
        <v>1</v>
      </c>
      <c r="I12" s="250" t="s">
        <v>2</v>
      </c>
      <c r="J12" s="250" t="s">
        <v>87</v>
      </c>
      <c r="K12" s="250" t="s">
        <v>90</v>
      </c>
      <c r="L12" s="245"/>
    </row>
    <row r="13" spans="1:12">
      <c r="A13" s="249" t="s">
        <v>121</v>
      </c>
      <c r="B13" s="251" t="s">
        <v>122</v>
      </c>
      <c r="C13" s="252" t="s">
        <v>322</v>
      </c>
      <c r="D13" s="253">
        <f>D15+D16+D17+D18+D19+D20</f>
        <v>1217170.87626</v>
      </c>
      <c r="E13" s="253">
        <f t="shared" ref="E13:K13" si="0">E15+E16+E17+E18+E19+E20</f>
        <v>1192057.89915</v>
      </c>
      <c r="F13" s="253">
        <f t="shared" si="0"/>
        <v>527789.77263000002</v>
      </c>
      <c r="G13" s="253">
        <f t="shared" si="0"/>
        <v>487551.75916999998</v>
      </c>
      <c r="H13" s="253">
        <f t="shared" si="0"/>
        <v>1075498.9477500001</v>
      </c>
      <c r="I13" s="254">
        <f t="shared" si="0"/>
        <v>992545.9722800001</v>
      </c>
      <c r="J13" s="254">
        <f t="shared" si="0"/>
        <v>1010462.4207499999</v>
      </c>
      <c r="K13" s="254">
        <f t="shared" si="0"/>
        <v>997600.95569999993</v>
      </c>
      <c r="L13" s="252"/>
    </row>
    <row r="14" spans="1:12" ht="24">
      <c r="A14" s="255"/>
      <c r="B14" s="251"/>
      <c r="C14" s="252" t="s">
        <v>323</v>
      </c>
      <c r="D14" s="254"/>
      <c r="E14" s="254"/>
      <c r="F14" s="254"/>
      <c r="G14" s="254"/>
      <c r="H14" s="254"/>
      <c r="I14" s="254"/>
      <c r="J14" s="254"/>
      <c r="K14" s="254"/>
      <c r="L14" s="252"/>
    </row>
    <row r="15" spans="1:12" ht="24">
      <c r="A15" s="255"/>
      <c r="B15" s="251"/>
      <c r="C15" s="252" t="s">
        <v>324</v>
      </c>
      <c r="D15" s="254">
        <f t="shared" ref="D15:K20" si="1">D23+D31+D39</f>
        <v>13852.5</v>
      </c>
      <c r="E15" s="254">
        <f t="shared" si="1"/>
        <v>13852.5</v>
      </c>
      <c r="F15" s="254">
        <f t="shared" si="1"/>
        <v>0</v>
      </c>
      <c r="G15" s="254">
        <f t="shared" si="1"/>
        <v>0</v>
      </c>
      <c r="H15" s="254">
        <f t="shared" si="1"/>
        <v>36259.630669999999</v>
      </c>
      <c r="I15" s="254">
        <f t="shared" si="1"/>
        <v>33586.081149999998</v>
      </c>
      <c r="J15" s="254">
        <f t="shared" si="1"/>
        <v>51491.109709999997</v>
      </c>
      <c r="K15" s="254">
        <f t="shared" si="1"/>
        <v>59045.922919999997</v>
      </c>
      <c r="L15" s="252"/>
    </row>
    <row r="16" spans="1:12" ht="24">
      <c r="A16" s="255"/>
      <c r="B16" s="251"/>
      <c r="C16" s="252" t="s">
        <v>325</v>
      </c>
      <c r="D16" s="253">
        <f t="shared" si="1"/>
        <v>815112.87950000004</v>
      </c>
      <c r="E16" s="253">
        <f t="shared" si="1"/>
        <v>811459.73600000003</v>
      </c>
      <c r="F16" s="254">
        <f t="shared" si="1"/>
        <v>364005.875</v>
      </c>
      <c r="G16" s="254">
        <f t="shared" si="1"/>
        <v>328192.31164999999</v>
      </c>
      <c r="H16" s="254">
        <f t="shared" si="1"/>
        <v>645969.63237999997</v>
      </c>
      <c r="I16" s="254">
        <f t="shared" si="1"/>
        <v>615468.86499000003</v>
      </c>
      <c r="J16" s="254">
        <f t="shared" si="1"/>
        <v>603671.31103999994</v>
      </c>
      <c r="K16" s="254">
        <f t="shared" si="1"/>
        <v>601843.83277999994</v>
      </c>
      <c r="L16" s="252"/>
    </row>
    <row r="17" spans="1:12" ht="24">
      <c r="A17" s="255"/>
      <c r="B17" s="251"/>
      <c r="C17" s="252" t="s">
        <v>326</v>
      </c>
      <c r="D17" s="253">
        <f t="shared" si="1"/>
        <v>370801.29676</v>
      </c>
      <c r="E17" s="253">
        <f t="shared" si="1"/>
        <v>351660.83035999996</v>
      </c>
      <c r="F17" s="254">
        <f t="shared" si="1"/>
        <v>158308.68420000002</v>
      </c>
      <c r="G17" s="254">
        <f t="shared" si="1"/>
        <v>154342.41670000003</v>
      </c>
      <c r="H17" s="254">
        <f t="shared" si="1"/>
        <v>375470.08470000001</v>
      </c>
      <c r="I17" s="254">
        <f t="shared" si="1"/>
        <v>330986.90643000003</v>
      </c>
      <c r="J17" s="254">
        <f t="shared" si="1"/>
        <v>337500.4</v>
      </c>
      <c r="K17" s="254">
        <f t="shared" si="1"/>
        <v>318911.60000000003</v>
      </c>
      <c r="L17" s="252"/>
    </row>
    <row r="18" spans="1:12" ht="36">
      <c r="A18" s="255"/>
      <c r="B18" s="251"/>
      <c r="C18" s="252" t="s">
        <v>327</v>
      </c>
      <c r="D18" s="253">
        <f t="shared" si="1"/>
        <v>17404.2</v>
      </c>
      <c r="E18" s="253">
        <f t="shared" si="1"/>
        <v>15084.83279</v>
      </c>
      <c r="F18" s="254">
        <f t="shared" si="1"/>
        <v>5475.2134299999998</v>
      </c>
      <c r="G18" s="254">
        <f t="shared" si="1"/>
        <v>5017.0308199999999</v>
      </c>
      <c r="H18" s="254">
        <f t="shared" si="1"/>
        <v>17799.599999999999</v>
      </c>
      <c r="I18" s="254">
        <f t="shared" si="1"/>
        <v>12504.119710000001</v>
      </c>
      <c r="J18" s="254">
        <f t="shared" si="1"/>
        <v>17799.599999999999</v>
      </c>
      <c r="K18" s="254">
        <f t="shared" si="1"/>
        <v>17799.599999999999</v>
      </c>
      <c r="L18" s="252"/>
    </row>
    <row r="19" spans="1:12" ht="24">
      <c r="A19" s="255"/>
      <c r="B19" s="251"/>
      <c r="C19" s="252" t="s">
        <v>328</v>
      </c>
      <c r="D19" s="256">
        <f t="shared" si="1"/>
        <v>0</v>
      </c>
      <c r="E19" s="256">
        <f t="shared" si="1"/>
        <v>0</v>
      </c>
      <c r="F19" s="256">
        <f t="shared" si="1"/>
        <v>0</v>
      </c>
      <c r="G19" s="256">
        <f t="shared" si="1"/>
        <v>0</v>
      </c>
      <c r="H19" s="256">
        <f t="shared" si="1"/>
        <v>0</v>
      </c>
      <c r="I19" s="256">
        <f t="shared" si="1"/>
        <v>0</v>
      </c>
      <c r="J19" s="256">
        <f t="shared" si="1"/>
        <v>0</v>
      </c>
      <c r="K19" s="256">
        <f t="shared" si="1"/>
        <v>0</v>
      </c>
      <c r="L19" s="252"/>
    </row>
    <row r="20" spans="1:12" ht="24">
      <c r="A20" s="257"/>
      <c r="B20" s="251"/>
      <c r="C20" s="252" t="s">
        <v>329</v>
      </c>
      <c r="D20" s="256">
        <f t="shared" si="1"/>
        <v>0</v>
      </c>
      <c r="E20" s="256">
        <f t="shared" si="1"/>
        <v>0</v>
      </c>
      <c r="F20" s="256">
        <f t="shared" si="1"/>
        <v>0</v>
      </c>
      <c r="G20" s="256">
        <f t="shared" si="1"/>
        <v>0</v>
      </c>
      <c r="H20" s="256">
        <f t="shared" si="1"/>
        <v>0</v>
      </c>
      <c r="I20" s="256">
        <f t="shared" si="1"/>
        <v>0</v>
      </c>
      <c r="J20" s="256">
        <f t="shared" si="1"/>
        <v>0</v>
      </c>
      <c r="K20" s="256">
        <f t="shared" si="1"/>
        <v>0</v>
      </c>
      <c r="L20" s="252"/>
    </row>
    <row r="21" spans="1:12">
      <c r="A21" s="258" t="s">
        <v>134</v>
      </c>
      <c r="B21" s="259" t="s">
        <v>135</v>
      </c>
      <c r="C21" s="252" t="s">
        <v>322</v>
      </c>
      <c r="D21" s="253">
        <f>D23+D24+D25+D26+D27+D28</f>
        <v>323225.76808000001</v>
      </c>
      <c r="E21" s="253">
        <f t="shared" ref="E21:K21" si="2">E23+E24+E25+E26+E27+E28</f>
        <v>311271.53832000005</v>
      </c>
      <c r="F21" s="253">
        <f t="shared" si="2"/>
        <v>154488.68539999999</v>
      </c>
      <c r="G21" s="253">
        <f t="shared" si="2"/>
        <v>134270.35331000001</v>
      </c>
      <c r="H21" s="253">
        <f t="shared" si="2"/>
        <v>326560.60200999997</v>
      </c>
      <c r="I21" s="253">
        <f t="shared" si="2"/>
        <v>288423.05264999997</v>
      </c>
      <c r="J21" s="253">
        <f t="shared" si="2"/>
        <v>294989.59999999998</v>
      </c>
      <c r="K21" s="253">
        <f t="shared" si="2"/>
        <v>290127.59999999998</v>
      </c>
      <c r="L21" s="252"/>
    </row>
    <row r="22" spans="1:12" ht="24">
      <c r="A22" s="259"/>
      <c r="B22" s="259"/>
      <c r="C22" s="252" t="s">
        <v>323</v>
      </c>
      <c r="D22" s="253"/>
      <c r="E22" s="253"/>
      <c r="F22" s="253"/>
      <c r="G22" s="253"/>
      <c r="H22" s="253"/>
      <c r="I22" s="253"/>
      <c r="J22" s="253"/>
      <c r="K22" s="253"/>
      <c r="L22" s="252"/>
    </row>
    <row r="23" spans="1:12" ht="24">
      <c r="A23" s="259"/>
      <c r="B23" s="259"/>
      <c r="C23" s="252" t="s">
        <v>324</v>
      </c>
      <c r="D23" s="253"/>
      <c r="E23" s="253"/>
      <c r="F23" s="253"/>
      <c r="G23" s="253"/>
      <c r="H23" s="253"/>
      <c r="I23" s="253"/>
      <c r="J23" s="253"/>
      <c r="K23" s="253"/>
      <c r="L23" s="252"/>
    </row>
    <row r="24" spans="1:12" ht="24">
      <c r="A24" s="259"/>
      <c r="B24" s="259"/>
      <c r="C24" s="252" t="s">
        <v>325</v>
      </c>
      <c r="D24" s="253">
        <v>179262.77900000001</v>
      </c>
      <c r="E24" s="253">
        <v>178683.74788000001</v>
      </c>
      <c r="F24" s="253">
        <v>102406.84948999999</v>
      </c>
      <c r="G24" s="253">
        <v>83318.791580000005</v>
      </c>
      <c r="H24" s="253">
        <v>190871.22990000001</v>
      </c>
      <c r="I24" s="253">
        <v>176473.17642999999</v>
      </c>
      <c r="J24" s="253">
        <v>169565.4</v>
      </c>
      <c r="K24" s="253">
        <v>169565.4</v>
      </c>
      <c r="L24" s="252"/>
    </row>
    <row r="25" spans="1:12" ht="24">
      <c r="A25" s="259"/>
      <c r="B25" s="259"/>
      <c r="C25" s="252" t="s">
        <v>326</v>
      </c>
      <c r="D25" s="253">
        <v>126558.78908</v>
      </c>
      <c r="E25" s="253">
        <v>117502.95765</v>
      </c>
      <c r="F25" s="253">
        <v>46606.622479999998</v>
      </c>
      <c r="G25" s="253">
        <v>45934.530910000001</v>
      </c>
      <c r="H25" s="253">
        <v>117889.77211000001</v>
      </c>
      <c r="I25" s="253">
        <v>99445.756510000007</v>
      </c>
      <c r="J25" s="253">
        <v>107624.6</v>
      </c>
      <c r="K25" s="253">
        <v>102762.6</v>
      </c>
      <c r="L25" s="252"/>
    </row>
    <row r="26" spans="1:12" ht="36">
      <c r="A26" s="259"/>
      <c r="B26" s="259"/>
      <c r="C26" s="252" t="s">
        <v>327</v>
      </c>
      <c r="D26" s="253">
        <v>17404.2</v>
      </c>
      <c r="E26" s="253">
        <v>15084.83279</v>
      </c>
      <c r="F26" s="253">
        <v>5475.2134299999998</v>
      </c>
      <c r="G26" s="253">
        <v>5017.0308199999999</v>
      </c>
      <c r="H26" s="253">
        <v>17799.599999999999</v>
      </c>
      <c r="I26" s="253">
        <v>12504.119710000001</v>
      </c>
      <c r="J26" s="253">
        <v>17799.599999999999</v>
      </c>
      <c r="K26" s="253">
        <v>17799.599999999999</v>
      </c>
      <c r="L26" s="252"/>
    </row>
    <row r="27" spans="1:12" ht="24">
      <c r="A27" s="259"/>
      <c r="B27" s="259"/>
      <c r="C27" s="252" t="s">
        <v>328</v>
      </c>
      <c r="D27" s="253"/>
      <c r="E27" s="253"/>
      <c r="F27" s="253"/>
      <c r="G27" s="253"/>
      <c r="H27" s="253"/>
      <c r="I27" s="253"/>
      <c r="J27" s="253"/>
      <c r="K27" s="253"/>
      <c r="L27" s="252"/>
    </row>
    <row r="28" spans="1:12" ht="24">
      <c r="A28" s="259"/>
      <c r="B28" s="259"/>
      <c r="C28" s="252" t="s">
        <v>329</v>
      </c>
      <c r="D28" s="253"/>
      <c r="E28" s="253"/>
      <c r="F28" s="253"/>
      <c r="G28" s="253"/>
      <c r="H28" s="253"/>
      <c r="I28" s="253"/>
      <c r="J28" s="253"/>
      <c r="K28" s="253"/>
      <c r="L28" s="252"/>
    </row>
    <row r="29" spans="1:12">
      <c r="A29" s="259" t="s">
        <v>134</v>
      </c>
      <c r="B29" s="259" t="s">
        <v>169</v>
      </c>
      <c r="C29" s="252" t="s">
        <v>322</v>
      </c>
      <c r="D29" s="253">
        <f>D31+D32+D33+D34+D35+D36</f>
        <v>792046.04930000007</v>
      </c>
      <c r="E29" s="253">
        <f t="shared" ref="E29:K29" si="3">E31+E32+E33+E34+E35+E36</f>
        <v>782805.71187999996</v>
      </c>
      <c r="F29" s="253">
        <f t="shared" si="3"/>
        <v>356916.34775999998</v>
      </c>
      <c r="G29" s="253">
        <f t="shared" si="3"/>
        <v>337802.22678000003</v>
      </c>
      <c r="H29" s="253">
        <f t="shared" si="3"/>
        <v>694931.38222999999</v>
      </c>
      <c r="I29" s="253">
        <f t="shared" si="3"/>
        <v>663566.47732000006</v>
      </c>
      <c r="J29" s="253">
        <f t="shared" si="3"/>
        <v>667033.62075</v>
      </c>
      <c r="K29" s="253">
        <f t="shared" si="3"/>
        <v>663259.95569999993</v>
      </c>
      <c r="L29" s="252"/>
    </row>
    <row r="30" spans="1:12" ht="24">
      <c r="A30" s="259"/>
      <c r="B30" s="259"/>
      <c r="C30" s="252" t="s">
        <v>323</v>
      </c>
      <c r="D30" s="253"/>
      <c r="E30" s="253"/>
      <c r="F30" s="253"/>
      <c r="G30" s="253"/>
      <c r="H30" s="253"/>
      <c r="I30" s="253"/>
      <c r="J30" s="253"/>
      <c r="K30" s="253"/>
      <c r="L30" s="252"/>
    </row>
    <row r="31" spans="1:12" ht="24">
      <c r="A31" s="259"/>
      <c r="B31" s="259"/>
      <c r="C31" s="252" t="s">
        <v>324</v>
      </c>
      <c r="D31" s="253"/>
      <c r="E31" s="253"/>
      <c r="F31" s="253"/>
      <c r="G31" s="253"/>
      <c r="H31" s="253">
        <v>32243.67237</v>
      </c>
      <c r="I31" s="253">
        <v>29570.12285</v>
      </c>
      <c r="J31" s="253">
        <v>51491.109709999997</v>
      </c>
      <c r="K31" s="253">
        <v>59045.922919999997</v>
      </c>
      <c r="L31" s="252"/>
    </row>
    <row r="32" spans="1:12" ht="24">
      <c r="A32" s="259"/>
      <c r="B32" s="259"/>
      <c r="C32" s="252" t="s">
        <v>325</v>
      </c>
      <c r="D32" s="253">
        <v>582185.39659000002</v>
      </c>
      <c r="E32" s="253">
        <v>582049.03876999998</v>
      </c>
      <c r="F32" s="253">
        <v>259634.11499999999</v>
      </c>
      <c r="G32" s="253">
        <v>243109.65903000001</v>
      </c>
      <c r="H32" s="253">
        <v>437014.00227</v>
      </c>
      <c r="I32" s="253">
        <v>431732.99796000001</v>
      </c>
      <c r="J32" s="253">
        <v>416055.81104</v>
      </c>
      <c r="K32" s="253">
        <v>416933.43277999997</v>
      </c>
      <c r="L32" s="252"/>
    </row>
    <row r="33" spans="1:12" ht="24">
      <c r="A33" s="259"/>
      <c r="B33" s="259"/>
      <c r="C33" s="252" t="s">
        <v>326</v>
      </c>
      <c r="D33" s="253">
        <v>209860.65270999999</v>
      </c>
      <c r="E33" s="253">
        <v>200756.67311</v>
      </c>
      <c r="F33" s="253">
        <v>97282.232759999999</v>
      </c>
      <c r="G33" s="253">
        <v>94692.567750000002</v>
      </c>
      <c r="H33" s="253">
        <v>225673.70759000001</v>
      </c>
      <c r="I33" s="253">
        <v>202263.35651000001</v>
      </c>
      <c r="J33" s="253">
        <v>199486.7</v>
      </c>
      <c r="K33" s="253">
        <v>187280.6</v>
      </c>
      <c r="L33" s="252"/>
    </row>
    <row r="34" spans="1:12" ht="36">
      <c r="A34" s="259"/>
      <c r="B34" s="259"/>
      <c r="C34" s="252" t="s">
        <v>327</v>
      </c>
      <c r="D34" s="253"/>
      <c r="E34" s="253"/>
      <c r="F34" s="253"/>
      <c r="G34" s="253"/>
      <c r="H34" s="253"/>
      <c r="I34" s="253"/>
      <c r="J34" s="253">
        <v>0</v>
      </c>
      <c r="K34" s="253">
        <v>0</v>
      </c>
      <c r="L34" s="252"/>
    </row>
    <row r="35" spans="1:12" ht="24">
      <c r="A35" s="259"/>
      <c r="B35" s="259"/>
      <c r="C35" s="252" t="s">
        <v>328</v>
      </c>
      <c r="D35" s="253"/>
      <c r="E35" s="253"/>
      <c r="F35" s="253"/>
      <c r="G35" s="253"/>
      <c r="H35" s="253"/>
      <c r="I35" s="253"/>
      <c r="J35" s="253"/>
      <c r="K35" s="253"/>
      <c r="L35" s="252"/>
    </row>
    <row r="36" spans="1:12" ht="24">
      <c r="A36" s="259"/>
      <c r="B36" s="259"/>
      <c r="C36" s="252" t="s">
        <v>329</v>
      </c>
      <c r="D36" s="253"/>
      <c r="E36" s="253"/>
      <c r="F36" s="253"/>
      <c r="G36" s="253"/>
      <c r="H36" s="253"/>
      <c r="I36" s="253"/>
      <c r="J36" s="253"/>
      <c r="K36" s="253"/>
      <c r="L36" s="252"/>
    </row>
    <row r="37" spans="1:12">
      <c r="A37" s="259" t="s">
        <v>134</v>
      </c>
      <c r="B37" s="259" t="s">
        <v>280</v>
      </c>
      <c r="C37" s="252" t="s">
        <v>322</v>
      </c>
      <c r="D37" s="253">
        <f>D39+D40+D41+D42+D43+D44</f>
        <v>101899.05888</v>
      </c>
      <c r="E37" s="253">
        <f t="shared" ref="E37:K37" si="4">E39+E40+E41+E42+E43+E44</f>
        <v>97980.648950000003</v>
      </c>
      <c r="F37" s="253">
        <f t="shared" si="4"/>
        <v>16384.73947</v>
      </c>
      <c r="G37" s="253">
        <f t="shared" si="4"/>
        <v>15479.17908</v>
      </c>
      <c r="H37" s="253">
        <f t="shared" si="4"/>
        <v>54006.963510000001</v>
      </c>
      <c r="I37" s="253">
        <f t="shared" si="4"/>
        <v>40556.442309999999</v>
      </c>
      <c r="J37" s="253">
        <f t="shared" si="4"/>
        <v>48439.199999999997</v>
      </c>
      <c r="K37" s="253">
        <f t="shared" si="4"/>
        <v>44213.4</v>
      </c>
      <c r="L37" s="252"/>
    </row>
    <row r="38" spans="1:12" ht="24">
      <c r="A38" s="259"/>
      <c r="B38" s="259"/>
      <c r="C38" s="252" t="s">
        <v>323</v>
      </c>
      <c r="D38" s="253"/>
      <c r="E38" s="253"/>
      <c r="F38" s="253"/>
      <c r="G38" s="253"/>
      <c r="H38" s="253"/>
      <c r="I38" s="253"/>
      <c r="J38" s="253"/>
      <c r="K38" s="253"/>
      <c r="L38" s="252"/>
    </row>
    <row r="39" spans="1:12" ht="24">
      <c r="A39" s="259"/>
      <c r="B39" s="259"/>
      <c r="C39" s="252" t="s">
        <v>324</v>
      </c>
      <c r="D39" s="253">
        <v>13852.5</v>
      </c>
      <c r="E39" s="253">
        <v>13852.5</v>
      </c>
      <c r="F39" s="253"/>
      <c r="G39" s="253"/>
      <c r="H39" s="253">
        <v>4015.9582999999998</v>
      </c>
      <c r="I39" s="253">
        <v>4015.9582999999998</v>
      </c>
      <c r="J39" s="253"/>
      <c r="K39" s="253"/>
      <c r="L39" s="252"/>
    </row>
    <row r="40" spans="1:12" ht="24">
      <c r="A40" s="259"/>
      <c r="B40" s="259"/>
      <c r="C40" s="252" t="s">
        <v>325</v>
      </c>
      <c r="D40" s="253">
        <v>53664.703909999997</v>
      </c>
      <c r="E40" s="253">
        <v>50726.949350000003</v>
      </c>
      <c r="F40" s="253">
        <v>1964.9105099999999</v>
      </c>
      <c r="G40" s="253">
        <v>1763.86104</v>
      </c>
      <c r="H40" s="253">
        <v>18084.40021</v>
      </c>
      <c r="I40" s="253">
        <v>7262.6905999999999</v>
      </c>
      <c r="J40" s="253">
        <v>18050.099999999999</v>
      </c>
      <c r="K40" s="253">
        <v>15345</v>
      </c>
      <c r="L40" s="252"/>
    </row>
    <row r="41" spans="1:12" ht="24">
      <c r="A41" s="259"/>
      <c r="B41" s="259"/>
      <c r="C41" s="252" t="s">
        <v>326</v>
      </c>
      <c r="D41" s="253">
        <v>34381.85497</v>
      </c>
      <c r="E41" s="253">
        <v>33401.1996</v>
      </c>
      <c r="F41" s="253">
        <v>14419.828960000001</v>
      </c>
      <c r="G41" s="253">
        <v>13715.31804</v>
      </c>
      <c r="H41" s="253">
        <v>31906.605</v>
      </c>
      <c r="I41" s="253">
        <v>29277.793409999998</v>
      </c>
      <c r="J41" s="253">
        <v>30389.1</v>
      </c>
      <c r="K41" s="253">
        <v>28868.400000000001</v>
      </c>
      <c r="L41" s="252"/>
    </row>
    <row r="42" spans="1:12" ht="36">
      <c r="A42" s="259"/>
      <c r="B42" s="259"/>
      <c r="C42" s="252" t="s">
        <v>327</v>
      </c>
      <c r="D42" s="253"/>
      <c r="E42" s="253"/>
      <c r="F42" s="253"/>
      <c r="G42" s="253"/>
      <c r="H42" s="253"/>
      <c r="I42" s="253"/>
      <c r="J42" s="253"/>
      <c r="K42" s="253"/>
      <c r="L42" s="252"/>
    </row>
    <row r="43" spans="1:12" ht="24">
      <c r="A43" s="259"/>
      <c r="B43" s="259"/>
      <c r="C43" s="252" t="s">
        <v>328</v>
      </c>
      <c r="D43" s="253"/>
      <c r="E43" s="253"/>
      <c r="F43" s="253"/>
      <c r="G43" s="253"/>
      <c r="H43" s="253"/>
      <c r="I43" s="253"/>
      <c r="J43" s="253"/>
      <c r="K43" s="253"/>
      <c r="L43" s="252"/>
    </row>
    <row r="44" spans="1:12" ht="24">
      <c r="A44" s="259"/>
      <c r="B44" s="259"/>
      <c r="C44" s="252" t="s">
        <v>329</v>
      </c>
      <c r="D44" s="254"/>
      <c r="E44" s="254"/>
      <c r="F44" s="254"/>
      <c r="G44" s="254"/>
      <c r="H44" s="254"/>
      <c r="I44" s="254"/>
      <c r="J44" s="254"/>
      <c r="K44" s="254"/>
      <c r="L44" s="252"/>
    </row>
    <row r="47" spans="1:12">
      <c r="B47" s="30" t="s">
        <v>330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</row>
  </sheetData>
  <mergeCells count="24">
    <mergeCell ref="A37:A44"/>
    <mergeCell ref="B37:B44"/>
    <mergeCell ref="A13:A20"/>
    <mergeCell ref="B13:B20"/>
    <mergeCell ref="A21:A28"/>
    <mergeCell ref="B21:B28"/>
    <mergeCell ref="A29:A36"/>
    <mergeCell ref="B29:B36"/>
    <mergeCell ref="A9:L9"/>
    <mergeCell ref="A10:A12"/>
    <mergeCell ref="B10:B12"/>
    <mergeCell ref="C10:C12"/>
    <mergeCell ref="D10:E11"/>
    <mergeCell ref="F10:I10"/>
    <mergeCell ref="J10:K11"/>
    <mergeCell ref="L10:L12"/>
    <mergeCell ref="F11:G11"/>
    <mergeCell ref="H11:I11"/>
    <mergeCell ref="A1:L1"/>
    <mergeCell ref="A2:L2"/>
    <mergeCell ref="A4:L4"/>
    <mergeCell ref="A5:L5"/>
    <mergeCell ref="A6:L6"/>
    <mergeCell ref="A7:L7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F4" sqref="F4"/>
    </sheetView>
  </sheetViews>
  <sheetFormatPr defaultRowHeight="15"/>
  <cols>
    <col min="1" max="1" width="24.140625" customWidth="1"/>
    <col min="2" max="2" width="14.42578125" customWidth="1"/>
    <col min="3" max="3" width="25.5703125" customWidth="1"/>
    <col min="4" max="4" width="13.5703125" customWidth="1"/>
    <col min="5" max="5" width="12" customWidth="1"/>
    <col min="6" max="6" width="15.28515625" customWidth="1"/>
    <col min="7" max="7" width="13.5703125" customWidth="1"/>
  </cols>
  <sheetData>
    <row r="1" spans="1:9">
      <c r="A1" s="31"/>
      <c r="B1" s="31"/>
      <c r="C1" s="31"/>
      <c r="D1" s="31"/>
      <c r="E1" s="31"/>
      <c r="F1" s="31"/>
      <c r="G1" s="31"/>
      <c r="H1" s="31"/>
      <c r="I1" s="31"/>
    </row>
    <row r="2" spans="1:9">
      <c r="A2" s="31"/>
      <c r="B2" s="31"/>
      <c r="C2" s="31"/>
      <c r="D2" s="260" t="s">
        <v>331</v>
      </c>
      <c r="E2" s="260"/>
      <c r="F2" s="31"/>
      <c r="G2" s="31"/>
      <c r="H2" s="31"/>
      <c r="I2" s="31"/>
    </row>
    <row r="3" spans="1:9">
      <c r="A3" s="31"/>
      <c r="B3" s="31"/>
      <c r="C3" s="31"/>
      <c r="D3" s="31"/>
      <c r="E3" s="261"/>
      <c r="F3" s="31"/>
      <c r="G3" s="31"/>
      <c r="H3" s="31"/>
      <c r="I3" s="31"/>
    </row>
    <row r="4" spans="1:9">
      <c r="A4" s="31"/>
      <c r="B4" s="31"/>
      <c r="C4" s="31"/>
      <c r="D4" s="31"/>
      <c r="E4" s="31"/>
      <c r="F4" s="31"/>
      <c r="G4" s="31"/>
      <c r="H4" s="31"/>
      <c r="I4" s="31"/>
    </row>
    <row r="5" spans="1:9">
      <c r="A5" s="262" t="s">
        <v>332</v>
      </c>
      <c r="B5" s="262"/>
      <c r="C5" s="262"/>
      <c r="D5" s="262"/>
      <c r="E5" s="262"/>
      <c r="F5" s="31"/>
      <c r="G5" s="31"/>
      <c r="H5" s="31"/>
      <c r="I5" s="31"/>
    </row>
    <row r="6" spans="1:9">
      <c r="A6" s="263"/>
      <c r="B6" s="263"/>
      <c r="C6" s="263"/>
      <c r="D6" s="263"/>
      <c r="E6" s="263"/>
      <c r="F6" s="31"/>
      <c r="G6" s="31"/>
      <c r="H6" s="31"/>
      <c r="I6" s="31"/>
    </row>
    <row r="7" spans="1:9">
      <c r="A7" s="264" t="s">
        <v>333</v>
      </c>
      <c r="B7" s="264" t="s">
        <v>334</v>
      </c>
      <c r="C7" s="264" t="s">
        <v>335</v>
      </c>
      <c r="D7" s="265" t="s">
        <v>336</v>
      </c>
      <c r="E7" s="265"/>
      <c r="F7" s="31"/>
      <c r="G7" s="31"/>
      <c r="H7" s="31"/>
      <c r="I7" s="31"/>
    </row>
    <row r="8" spans="1:9">
      <c r="A8" s="266"/>
      <c r="B8" s="266"/>
      <c r="C8" s="266"/>
      <c r="D8" s="267" t="s">
        <v>1</v>
      </c>
      <c r="E8" s="267" t="s">
        <v>2</v>
      </c>
      <c r="F8" s="31"/>
      <c r="G8" s="31"/>
      <c r="H8" s="31"/>
      <c r="I8" s="31"/>
    </row>
    <row r="9" spans="1:9">
      <c r="A9" s="268">
        <v>1</v>
      </c>
      <c r="B9" s="268">
        <v>2</v>
      </c>
      <c r="C9" s="268">
        <v>3</v>
      </c>
      <c r="D9" s="268">
        <v>4</v>
      </c>
      <c r="E9" s="268">
        <v>5</v>
      </c>
      <c r="F9" s="31"/>
      <c r="G9" s="31"/>
      <c r="H9" s="31"/>
      <c r="I9" s="31"/>
    </row>
    <row r="10" spans="1:9" ht="69.75" customHeight="1">
      <c r="A10" s="87" t="s">
        <v>337</v>
      </c>
      <c r="B10" s="269" t="s">
        <v>338</v>
      </c>
      <c r="C10" s="270" t="s">
        <v>339</v>
      </c>
      <c r="D10" s="271">
        <v>1947</v>
      </c>
      <c r="E10" s="271">
        <v>1901</v>
      </c>
      <c r="F10" s="272"/>
      <c r="G10" s="273"/>
      <c r="H10" s="273"/>
      <c r="I10" s="273"/>
    </row>
    <row r="11" spans="1:9" ht="60.75" customHeight="1">
      <c r="A11" s="98" t="s">
        <v>340</v>
      </c>
      <c r="B11" s="274"/>
      <c r="C11" s="275"/>
      <c r="D11" s="276">
        <v>149394.11141000001</v>
      </c>
      <c r="E11" s="276">
        <v>149394.11141000001</v>
      </c>
      <c r="F11" s="31"/>
      <c r="G11" s="31"/>
      <c r="H11" s="31"/>
      <c r="I11" s="31"/>
    </row>
    <row r="12" spans="1:9" ht="54.75" customHeight="1">
      <c r="A12" s="277" t="s">
        <v>337</v>
      </c>
      <c r="B12" s="269" t="s">
        <v>341</v>
      </c>
      <c r="C12" s="270" t="s">
        <v>339</v>
      </c>
      <c r="D12" s="271">
        <v>80</v>
      </c>
      <c r="E12" s="271">
        <v>126</v>
      </c>
      <c r="F12" s="31"/>
      <c r="G12" s="31"/>
      <c r="H12" s="31"/>
      <c r="I12" s="31"/>
    </row>
    <row r="13" spans="1:9" ht="63" customHeight="1">
      <c r="A13" s="98" t="s">
        <v>340</v>
      </c>
      <c r="B13" s="269"/>
      <c r="C13" s="275"/>
      <c r="D13" s="271">
        <v>19854.77909</v>
      </c>
      <c r="E13" s="271">
        <v>19844.679090000001</v>
      </c>
      <c r="F13" s="31"/>
      <c r="G13" s="31"/>
      <c r="H13" s="31"/>
      <c r="I13" s="31"/>
    </row>
    <row r="14" spans="1:9" ht="33.75">
      <c r="A14" s="277" t="s">
        <v>342</v>
      </c>
      <c r="B14" s="269" t="s">
        <v>338</v>
      </c>
      <c r="C14" s="278" t="s">
        <v>343</v>
      </c>
      <c r="D14" s="271">
        <v>1975</v>
      </c>
      <c r="E14" s="271">
        <v>1975</v>
      </c>
      <c r="F14" s="31" t="s">
        <v>344</v>
      </c>
      <c r="G14" s="31"/>
      <c r="H14" s="31"/>
      <c r="I14" s="31"/>
    </row>
    <row r="15" spans="1:9" ht="71.25" customHeight="1">
      <c r="A15" s="98" t="s">
        <v>340</v>
      </c>
      <c r="B15" s="269"/>
      <c r="C15" s="279"/>
      <c r="D15" s="276">
        <v>115493.96365000001</v>
      </c>
      <c r="E15" s="271">
        <v>98237.609760000007</v>
      </c>
      <c r="F15" s="31"/>
      <c r="G15" s="31"/>
      <c r="H15" s="31"/>
      <c r="I15" s="31"/>
    </row>
    <row r="16" spans="1:9" ht="57" customHeight="1">
      <c r="A16" s="277" t="s">
        <v>345</v>
      </c>
      <c r="B16" s="274" t="s">
        <v>346</v>
      </c>
      <c r="C16" s="278" t="s">
        <v>347</v>
      </c>
      <c r="D16" s="271">
        <v>20</v>
      </c>
      <c r="E16" s="271">
        <v>20</v>
      </c>
      <c r="F16" s="31"/>
      <c r="G16" s="31"/>
      <c r="H16" s="31"/>
      <c r="I16" s="31"/>
    </row>
    <row r="17" spans="1:9" ht="69" customHeight="1">
      <c r="A17" s="98" t="s">
        <v>340</v>
      </c>
      <c r="B17" s="269"/>
      <c r="C17" s="280"/>
      <c r="D17" s="271">
        <v>4344.2508200000002</v>
      </c>
      <c r="E17" s="271">
        <v>4344.2298700000001</v>
      </c>
      <c r="F17" s="31"/>
      <c r="G17" s="281"/>
      <c r="H17" s="31"/>
      <c r="I17" s="31"/>
    </row>
    <row r="18" spans="1:9" ht="51" customHeight="1">
      <c r="A18" s="277" t="s">
        <v>345</v>
      </c>
      <c r="B18" s="269" t="s">
        <v>348</v>
      </c>
      <c r="C18" s="278" t="s">
        <v>347</v>
      </c>
      <c r="D18" s="271">
        <v>170</v>
      </c>
      <c r="E18" s="271">
        <v>173</v>
      </c>
      <c r="F18" s="31"/>
      <c r="G18" s="31"/>
      <c r="H18" s="31"/>
      <c r="I18" s="31"/>
    </row>
    <row r="19" spans="1:9" ht="77.25" customHeight="1">
      <c r="A19" s="98" t="s">
        <v>340</v>
      </c>
      <c r="B19" s="269"/>
      <c r="C19" s="280"/>
      <c r="D19" s="271">
        <v>29786.98</v>
      </c>
      <c r="E19" s="271">
        <v>28849.38</v>
      </c>
      <c r="F19" s="31"/>
      <c r="G19" s="31"/>
      <c r="H19" s="31"/>
      <c r="I19" s="31"/>
    </row>
    <row r="20" spans="1:9" ht="58.5" customHeight="1">
      <c r="A20" s="277" t="s">
        <v>345</v>
      </c>
      <c r="B20" s="269" t="s">
        <v>349</v>
      </c>
      <c r="C20" s="278" t="s">
        <v>347</v>
      </c>
      <c r="D20" s="271">
        <v>2653</v>
      </c>
      <c r="E20" s="271">
        <v>2812</v>
      </c>
      <c r="F20" s="31"/>
      <c r="G20" s="31"/>
      <c r="H20" s="31"/>
      <c r="I20" s="31"/>
    </row>
    <row r="21" spans="1:9" ht="123.75">
      <c r="A21" s="98" t="s">
        <v>340</v>
      </c>
      <c r="B21" s="269"/>
      <c r="C21" s="282"/>
      <c r="D21" s="271">
        <v>210192</v>
      </c>
      <c r="E21" s="271">
        <v>203575.8</v>
      </c>
      <c r="F21" s="31"/>
      <c r="G21" s="31"/>
      <c r="H21" s="31"/>
      <c r="I21" s="31"/>
    </row>
    <row r="22" spans="1:9" ht="74.25" customHeight="1">
      <c r="A22" s="277" t="s">
        <v>350</v>
      </c>
      <c r="B22" s="269" t="s">
        <v>346</v>
      </c>
      <c r="C22" s="278" t="s">
        <v>347</v>
      </c>
      <c r="D22" s="271">
        <v>37</v>
      </c>
      <c r="E22" s="271">
        <v>31</v>
      </c>
      <c r="F22" s="31"/>
      <c r="G22" s="31"/>
      <c r="H22" s="31"/>
      <c r="I22" s="31"/>
    </row>
    <row r="23" spans="1:9" ht="78.75" customHeight="1">
      <c r="A23" s="98" t="s">
        <v>340</v>
      </c>
      <c r="B23" s="269"/>
      <c r="C23" s="282"/>
      <c r="D23" s="271">
        <v>6412.92</v>
      </c>
      <c r="E23" s="271">
        <v>6412.92</v>
      </c>
      <c r="F23" s="31"/>
      <c r="G23" s="38"/>
      <c r="H23" s="31"/>
      <c r="I23" s="31"/>
    </row>
    <row r="24" spans="1:9" ht="63.75" customHeight="1">
      <c r="A24" s="277" t="s">
        <v>350</v>
      </c>
      <c r="B24" s="269" t="s">
        <v>348</v>
      </c>
      <c r="C24" s="270" t="s">
        <v>347</v>
      </c>
      <c r="D24" s="271">
        <v>189</v>
      </c>
      <c r="E24" s="271">
        <v>202</v>
      </c>
      <c r="F24" s="31"/>
      <c r="G24" s="31"/>
      <c r="H24" s="31"/>
      <c r="I24" s="31"/>
    </row>
    <row r="25" spans="1:9" ht="70.5" customHeight="1">
      <c r="A25" s="98" t="s">
        <v>340</v>
      </c>
      <c r="B25" s="269"/>
      <c r="C25" s="283"/>
      <c r="D25" s="284">
        <v>34780.17</v>
      </c>
      <c r="E25" s="271">
        <v>33685.4</v>
      </c>
      <c r="F25" s="31"/>
      <c r="G25" s="31"/>
      <c r="H25" s="31"/>
      <c r="I25" s="31"/>
    </row>
    <row r="26" spans="1:9" ht="63" customHeight="1">
      <c r="A26" s="277" t="s">
        <v>350</v>
      </c>
      <c r="B26" s="269" t="s">
        <v>349</v>
      </c>
      <c r="C26" s="270" t="s">
        <v>347</v>
      </c>
      <c r="D26" s="271">
        <v>2544</v>
      </c>
      <c r="E26" s="271">
        <v>2749</v>
      </c>
      <c r="F26" s="31"/>
      <c r="G26" s="31"/>
      <c r="H26" s="31"/>
      <c r="I26" s="31"/>
    </row>
    <row r="27" spans="1:9" ht="72" customHeight="1">
      <c r="A27" s="98" t="s">
        <v>340</v>
      </c>
      <c r="B27" s="269"/>
      <c r="C27" s="279"/>
      <c r="D27" s="271">
        <v>218155.62</v>
      </c>
      <c r="E27" s="271">
        <v>211288.74</v>
      </c>
      <c r="F27" s="31"/>
      <c r="G27" s="31"/>
      <c r="H27" s="31"/>
      <c r="I27" s="31"/>
    </row>
    <row r="28" spans="1:9" ht="63.75" customHeight="1">
      <c r="A28" s="277" t="s">
        <v>351</v>
      </c>
      <c r="B28" s="269" t="s">
        <v>349</v>
      </c>
      <c r="C28" s="278" t="s">
        <v>347</v>
      </c>
      <c r="D28" s="271">
        <v>361</v>
      </c>
      <c r="E28" s="271">
        <v>354</v>
      </c>
      <c r="F28" s="31"/>
      <c r="G28" s="31"/>
      <c r="H28" s="31"/>
      <c r="I28" s="31"/>
    </row>
    <row r="29" spans="1:9" ht="123.75">
      <c r="A29" s="98" t="s">
        <v>340</v>
      </c>
      <c r="B29" s="269"/>
      <c r="C29" s="282"/>
      <c r="D29" s="271">
        <v>40230.93</v>
      </c>
      <c r="E29" s="271">
        <v>38937.99</v>
      </c>
      <c r="F29" s="285"/>
      <c r="G29" s="31"/>
      <c r="H29" s="31"/>
      <c r="I29" s="31"/>
    </row>
    <row r="30" spans="1:9" ht="67.5">
      <c r="A30" s="277" t="s">
        <v>352</v>
      </c>
      <c r="B30" s="274" t="s">
        <v>353</v>
      </c>
      <c r="C30" s="278" t="s">
        <v>354</v>
      </c>
      <c r="D30" s="271">
        <v>476</v>
      </c>
      <c r="E30" s="271">
        <v>473</v>
      </c>
      <c r="F30" s="31"/>
      <c r="G30" s="286"/>
      <c r="H30" s="287"/>
      <c r="I30" s="31"/>
    </row>
    <row r="31" spans="1:9" ht="75" customHeight="1">
      <c r="A31" s="288" t="s">
        <v>340</v>
      </c>
      <c r="B31" s="269"/>
      <c r="C31" s="280"/>
      <c r="D31" s="271">
        <v>9291.8230000000003</v>
      </c>
      <c r="E31" s="271">
        <v>8627.1151699999991</v>
      </c>
      <c r="F31" s="31"/>
      <c r="G31" s="31"/>
      <c r="H31" s="31"/>
      <c r="I31" s="31"/>
    </row>
    <row r="32" spans="1:9" ht="42" customHeight="1">
      <c r="A32" s="277" t="s">
        <v>352</v>
      </c>
      <c r="B32" s="269" t="s">
        <v>355</v>
      </c>
      <c r="C32" s="270" t="s">
        <v>354</v>
      </c>
      <c r="D32" s="271">
        <v>4007</v>
      </c>
      <c r="E32" s="271">
        <v>3895</v>
      </c>
      <c r="F32" s="31"/>
      <c r="G32" s="31"/>
      <c r="H32" s="31"/>
      <c r="I32" s="31"/>
    </row>
    <row r="33" spans="1:9" ht="70.5" customHeight="1">
      <c r="A33" s="98" t="s">
        <v>340</v>
      </c>
      <c r="B33" s="289"/>
      <c r="C33" s="283"/>
      <c r="D33" s="271">
        <v>14999.88</v>
      </c>
      <c r="E33" s="271">
        <v>14999.88</v>
      </c>
      <c r="F33" s="31"/>
      <c r="G33" s="31"/>
      <c r="H33" s="31"/>
      <c r="I33" s="31"/>
    </row>
    <row r="34" spans="1:9">
      <c r="A34" s="263"/>
      <c r="B34" s="263"/>
      <c r="C34" s="263"/>
      <c r="D34" s="263"/>
      <c r="E34" s="263"/>
      <c r="F34" s="31"/>
      <c r="G34" s="31"/>
      <c r="H34" s="31"/>
      <c r="I34" s="31"/>
    </row>
    <row r="35" spans="1:9">
      <c r="A35" s="263"/>
      <c r="B35" s="263"/>
      <c r="C35" s="263"/>
      <c r="D35" s="290"/>
      <c r="E35" s="290"/>
      <c r="F35" s="31"/>
      <c r="G35" s="31"/>
      <c r="H35" s="31"/>
      <c r="I35" s="31"/>
    </row>
    <row r="36" spans="1:9">
      <c r="A36" s="263" t="s">
        <v>356</v>
      </c>
      <c r="B36" s="263"/>
      <c r="C36" s="263" t="s">
        <v>357</v>
      </c>
      <c r="D36" s="290"/>
      <c r="E36" s="290"/>
      <c r="F36" s="31" t="s">
        <v>2</v>
      </c>
      <c r="G36" s="31" t="s">
        <v>1</v>
      </c>
      <c r="H36" s="31"/>
      <c r="I36" s="31"/>
    </row>
    <row r="37" spans="1:9">
      <c r="A37" s="263"/>
      <c r="B37" s="263"/>
      <c r="C37" s="291" t="s">
        <v>358</v>
      </c>
      <c r="D37" s="292">
        <f>D10+D12</f>
        <v>2027</v>
      </c>
      <c r="E37" s="292">
        <f>E10+E12</f>
        <v>2027</v>
      </c>
      <c r="F37" s="293">
        <f>E11+E13+E15</f>
        <v>267476.40026000002</v>
      </c>
      <c r="G37" s="293">
        <f>D11+D13+D15</f>
        <v>284742.85415000003</v>
      </c>
      <c r="H37" s="31"/>
      <c r="I37" s="31"/>
    </row>
    <row r="38" spans="1:9">
      <c r="A38" s="263"/>
      <c r="B38" s="263"/>
      <c r="C38" s="294" t="s">
        <v>359</v>
      </c>
      <c r="D38" s="38">
        <f>D16+D18+D20+D22+D24+D26+D28</f>
        <v>5974</v>
      </c>
      <c r="E38" s="294">
        <f>E16+E18+E20+E22+E24+E26+E28</f>
        <v>6341</v>
      </c>
      <c r="F38" s="293">
        <f>E17+E19+E21+E23+E25+E27+E29</f>
        <v>527094.45987000002</v>
      </c>
      <c r="G38" s="293">
        <f>D17+D19+D21+D23+D25+D27+D29</f>
        <v>543902.87082000007</v>
      </c>
      <c r="H38" s="31"/>
      <c r="I38" s="31"/>
    </row>
    <row r="39" spans="1:9">
      <c r="A39" s="263"/>
      <c r="B39" s="263"/>
      <c r="C39" s="294" t="s">
        <v>360</v>
      </c>
      <c r="D39" s="38"/>
      <c r="E39" s="294">
        <f>E30+E32</f>
        <v>4368</v>
      </c>
      <c r="F39" s="38">
        <f>E31+E33</f>
        <v>23626.995169999998</v>
      </c>
      <c r="G39" s="38">
        <f>D31+D33</f>
        <v>24291.703000000001</v>
      </c>
      <c r="H39" s="31"/>
      <c r="I39" s="31"/>
    </row>
  </sheetData>
  <mergeCells count="7">
    <mergeCell ref="F10:I10"/>
    <mergeCell ref="D2:E2"/>
    <mergeCell ref="A5:E5"/>
    <mergeCell ref="A7:A8"/>
    <mergeCell ref="B7:B8"/>
    <mergeCell ref="C7:C8"/>
    <mergeCell ref="D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№ 10</vt:lpstr>
      <vt:lpstr>Приложение 11 ГРБС</vt:lpstr>
      <vt:lpstr>Приложение 12 источники</vt:lpstr>
      <vt:lpstr>Приложение 15 Мун задание</vt:lpstr>
      <vt:lpstr>'Приложение № 10'!Заголовки_для_печати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2021-06-07T02:00:16Z</dcterms:modified>
</cp:coreProperties>
</file>